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Override PartName="/xl/activeX/activeX5.xml" ContentType="application/vnd.ms-office.activeX+xml"/>
  <Override PartName="/xl/activeX/activeX6.xml" ContentType="application/vnd.ms-office.activeX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0425"/>
  </bookViews>
  <sheets>
    <sheet name="Budget Comparison" sheetId="1" r:id="rId1"/>
    <sheet name="060115 to 053115 Actuals" sheetId="8" r:id="rId2"/>
    <sheet name="060114 to 053115 Actuals" sheetId="4" r:id="rId3"/>
    <sheet name="060113 to 053114 Actuals" sheetId="7" r:id="rId4"/>
  </sheets>
  <definedNames>
    <definedName name="_xlnm.Print_Area" localSheetId="0">'Budget Comparison'!$B$1:$O$67</definedName>
    <definedName name="_xlnm.Print_Titles" localSheetId="3">'060113 to 053114 Actuals'!$A:$F,'060113 to 053114 Actuals'!$1:$1</definedName>
    <definedName name="_xlnm.Print_Titles" localSheetId="2">'060114 to 053115 Actuals'!$A:$F,'060114 to 053115 Actuals'!$1:$1</definedName>
    <definedName name="_xlnm.Print_Titles" localSheetId="1">'060115 to 053115 Actuals'!$A:$F,'060115 to 053115 Actuals'!$1:$1</definedName>
    <definedName name="_xlnm.Print_Titles" localSheetId="0">'Budget Comparison'!$B:$F,'Budget Comparison'!$4:$4</definedName>
    <definedName name="QB_COLUMN_29" localSheetId="0" hidden="1">'Budget Comparison'!$G$4</definedName>
    <definedName name="QB_COLUMN_2921" localSheetId="3" hidden="1">'060113 to 053114 Actuals'!$G$1</definedName>
    <definedName name="QB_COLUMN_2921" localSheetId="2" hidden="1">'060114 to 053115 Actuals'!$G$1</definedName>
    <definedName name="QB_COLUMN_2921" localSheetId="1" hidden="1">'060115 to 053115 Actuals'!$G$1</definedName>
    <definedName name="QB_COLUMN_29210" localSheetId="3" hidden="1">'060113 to 053114 Actuals'!$Y$1</definedName>
    <definedName name="QB_COLUMN_29210" localSheetId="2" hidden="1">'060114 to 053115 Actuals'!$P$1</definedName>
    <definedName name="QB_COLUMN_29210" localSheetId="1" hidden="1">'060115 to 053115 Actuals'!$Y$1</definedName>
    <definedName name="QB_COLUMN_29211" localSheetId="3" hidden="1">'060113 to 053114 Actuals'!$AA$1</definedName>
    <definedName name="QB_COLUMN_29211" localSheetId="2" hidden="1">'060114 to 053115 Actuals'!$Q$1</definedName>
    <definedName name="QB_COLUMN_29211" localSheetId="1" hidden="1">'060115 to 053115 Actuals'!$AA$1</definedName>
    <definedName name="QB_COLUMN_29212" localSheetId="3" hidden="1">'060113 to 053114 Actuals'!$AC$1</definedName>
    <definedName name="QB_COLUMN_29212" localSheetId="2" hidden="1">'060114 to 053115 Actuals'!$R$1</definedName>
    <definedName name="QB_COLUMN_2922" localSheetId="3" hidden="1">'060113 to 053114 Actuals'!$I$1</definedName>
    <definedName name="QB_COLUMN_2922" localSheetId="2" hidden="1">'060114 to 053115 Actuals'!$H$1</definedName>
    <definedName name="QB_COLUMN_2922" localSheetId="1" hidden="1">'060115 to 053115 Actuals'!$I$1</definedName>
    <definedName name="QB_COLUMN_2923" localSheetId="3" hidden="1">'060113 to 053114 Actuals'!$K$1</definedName>
    <definedName name="QB_COLUMN_2923" localSheetId="2" hidden="1">'060114 to 053115 Actuals'!$I$1</definedName>
    <definedName name="QB_COLUMN_2923" localSheetId="1" hidden="1">'060115 to 053115 Actuals'!$K$1</definedName>
    <definedName name="QB_COLUMN_2924" localSheetId="3" hidden="1">'060113 to 053114 Actuals'!$M$1</definedName>
    <definedName name="QB_COLUMN_2924" localSheetId="2" hidden="1">'060114 to 053115 Actuals'!$J$1</definedName>
    <definedName name="QB_COLUMN_2924" localSheetId="1" hidden="1">'060115 to 053115 Actuals'!$M$1</definedName>
    <definedName name="QB_COLUMN_2925" localSheetId="3" hidden="1">'060113 to 053114 Actuals'!$O$1</definedName>
    <definedName name="QB_COLUMN_2925" localSheetId="2" hidden="1">'060114 to 053115 Actuals'!$K$1</definedName>
    <definedName name="QB_COLUMN_2925" localSheetId="1" hidden="1">'060115 to 053115 Actuals'!$O$1</definedName>
    <definedName name="QB_COLUMN_2926" localSheetId="3" hidden="1">'060113 to 053114 Actuals'!$Q$1</definedName>
    <definedName name="QB_COLUMN_2926" localSheetId="2" hidden="1">'060114 to 053115 Actuals'!$L$1</definedName>
    <definedName name="QB_COLUMN_2926" localSheetId="1" hidden="1">'060115 to 053115 Actuals'!$Q$1</definedName>
    <definedName name="QB_COLUMN_2927" localSheetId="3" hidden="1">'060113 to 053114 Actuals'!$S$1</definedName>
    <definedName name="QB_COLUMN_2927" localSheetId="2" hidden="1">'060114 to 053115 Actuals'!$M$1</definedName>
    <definedName name="QB_COLUMN_2927" localSheetId="1" hidden="1">'060115 to 053115 Actuals'!$S$1</definedName>
    <definedName name="QB_COLUMN_2928" localSheetId="3" hidden="1">'060113 to 053114 Actuals'!$U$1</definedName>
    <definedName name="QB_COLUMN_2928" localSheetId="2" hidden="1">'060114 to 053115 Actuals'!$N$1</definedName>
    <definedName name="QB_COLUMN_2928" localSheetId="1" hidden="1">'060115 to 053115 Actuals'!$U$1</definedName>
    <definedName name="QB_COLUMN_2929" localSheetId="3" hidden="1">'060113 to 053114 Actuals'!$W$1</definedName>
    <definedName name="QB_COLUMN_2929" localSheetId="2" hidden="1">'060114 to 053115 Actuals'!$O$1</definedName>
    <definedName name="QB_COLUMN_2929" localSheetId="1" hidden="1">'060115 to 053115 Actuals'!$W$1</definedName>
    <definedName name="QB_COLUMN_2930" localSheetId="3" hidden="1">'060113 to 053114 Actuals'!$AE$1</definedName>
    <definedName name="QB_COLUMN_2930" localSheetId="2" hidden="1">'060114 to 053115 Actuals'!$S$1</definedName>
    <definedName name="QB_COLUMN_2930" localSheetId="1" hidden="1">'060115 to 053115 Actuals'!$AC$1</definedName>
    <definedName name="QB_DATA_0" localSheetId="3" hidden="1">'060113 to 053114 Actuals'!$3:$3,'060113 to 053114 Actuals'!$4:$4,'060113 to 053114 Actuals'!$5:$5,'060113 to 053114 Actuals'!$6:$6,'060113 to 053114 Actuals'!$7:$7,'060113 to 053114 Actuals'!$11:$11,'060113 to 053114 Actuals'!$12:$12,'060113 to 053114 Actuals'!$13:$13,'060113 to 053114 Actuals'!$14:$14,'060113 to 053114 Actuals'!$15:$15,'060113 to 053114 Actuals'!$17:$17,'060113 to 053114 Actuals'!$18:$18,'060113 to 053114 Actuals'!$21:$21,'060113 to 053114 Actuals'!$22:$22,'060113 to 053114 Actuals'!$25:$25,'060113 to 053114 Actuals'!$26:$26</definedName>
    <definedName name="QB_DATA_0" localSheetId="2" hidden="1">'060114 to 053115 Actuals'!$3:$3,'060114 to 053115 Actuals'!$4:$4,'060114 to 053115 Actuals'!$5:$5,'060114 to 053115 Actuals'!$6:$6,'060114 to 053115 Actuals'!$7:$7,'060114 to 053115 Actuals'!$8:$8,'060114 to 053115 Actuals'!$11:$11,'060114 to 053115 Actuals'!$13:$13,'060114 to 053115 Actuals'!$14:$14,'060114 to 053115 Actuals'!$15:$15,'060114 to 053115 Actuals'!$16:$16,'060114 to 053115 Actuals'!$17:$17,'060114 to 053115 Actuals'!$19:$19,'060114 to 053115 Actuals'!$20:$20,'060114 to 053115 Actuals'!$23:$23,'060114 to 053115 Actuals'!$24:$24</definedName>
    <definedName name="QB_DATA_0" localSheetId="1" hidden="1">'060115 to 053115 Actuals'!$3:$3,'060115 to 053115 Actuals'!$4:$4,'060115 to 053115 Actuals'!$5:$5,'060115 to 053115 Actuals'!$6:$6,'060115 to 053115 Actuals'!$7:$7,'060115 to 053115 Actuals'!$10:$10,'060115 to 053115 Actuals'!$12:$12,'060115 to 053115 Actuals'!$13:$13,'060115 to 053115 Actuals'!$14:$14,'060115 to 053115 Actuals'!$15:$15,'060115 to 053115 Actuals'!$17:$17,'060115 to 053115 Actuals'!$18:$18,'060115 to 053115 Actuals'!$21:$21,'060115 to 053115 Actuals'!$22:$22,'060115 to 053115 Actuals'!$25:$25,'060115 to 053115 Actuals'!$26:$26</definedName>
    <definedName name="QB_DATA_0" localSheetId="0" hidden="1">'Budget Comparison'!$6:$6,'Budget Comparison'!$7:$7,'Budget Comparison'!$8:$8,'Budget Comparison'!$9:$9,'Budget Comparison'!$10:$10,'Budget Comparison'!$13:$13,'Budget Comparison'!$15:$15,'Budget Comparison'!$16:$16,'Budget Comparison'!#REF!,'Budget Comparison'!$17:$17,'Budget Comparison'!$18:$18,'Budget Comparison'!$20:$20,'Budget Comparison'!$21:$21,'Budget Comparison'!$25:$25,'Budget Comparison'!$26:$26,'Budget Comparison'!$29:$29</definedName>
    <definedName name="QB_DATA_1" localSheetId="3" hidden="1">'060113 to 053114 Actuals'!$27:$27,'060113 to 053114 Actuals'!$30:$30,'060113 to 053114 Actuals'!$31:$31,'060113 to 053114 Actuals'!$32:$32,'060113 to 053114 Actuals'!$34:$34,'060113 to 053114 Actuals'!$38:$38,'060113 to 053114 Actuals'!$39:$39,'060113 to 053114 Actuals'!$41:$41,'060113 to 053114 Actuals'!$42:$42,'060113 to 053114 Actuals'!$43:$43,'060113 to 053114 Actuals'!$45:$45,'060113 to 053114 Actuals'!$46:$46,'060113 to 053114 Actuals'!$47:$47</definedName>
    <definedName name="QB_DATA_1" localSheetId="2" hidden="1">'060114 to 053115 Actuals'!$27:$27,'060114 to 053115 Actuals'!$28:$28,'060114 to 053115 Actuals'!$31:$31,'060114 to 053115 Actuals'!$32:$32,'060114 to 053115 Actuals'!$34:$34,'060114 to 053115 Actuals'!$35:$35,'060114 to 053115 Actuals'!$38:$38,'060114 to 053115 Actuals'!$41:$41,'060114 to 053115 Actuals'!$43:$43,'060114 to 053115 Actuals'!$44:$44,'060114 to 053115 Actuals'!$46:$46,'060114 to 053115 Actuals'!$47:$47,'060114 to 053115 Actuals'!$48:$48,'060114 to 053115 Actuals'!$49:$49,'060114 to 053115 Actuals'!$50:$50,'060114 to 053115 Actuals'!$51:$51</definedName>
    <definedName name="QB_DATA_1" localSheetId="1" hidden="1">'060115 to 053115 Actuals'!$27:$27,'060115 to 053115 Actuals'!$28:$28,'060115 to 053115 Actuals'!$31:$31,'060115 to 053115 Actuals'!$32:$32,'060115 to 053115 Actuals'!$34:$34,'060115 to 053115 Actuals'!$35:$35,'060115 to 053115 Actuals'!$38:$38,'060115 to 053115 Actuals'!$40:$40,'060115 to 053115 Actuals'!$41:$41,'060115 to 053115 Actuals'!$43:$43,'060115 to 053115 Actuals'!$44:$44,'060115 to 053115 Actuals'!$45:$45,'060115 to 053115 Actuals'!$47:$47</definedName>
    <definedName name="QB_DATA_1" localSheetId="0" hidden="1">'Budget Comparison'!$30:$30,'Budget Comparison'!$31:$31,'Budget Comparison'!$32:$32,'Budget Comparison'!$35:$35,'Budget Comparison'!$36:$36,'Budget Comparison'!$38:$38,'Budget Comparison'!$39:$39,'Budget Comparison'!$43:$43,'Budget Comparison'!$46:$46,'Budget Comparison'!$53:$53,'Budget Comparison'!$55:$55,'Budget Comparison'!$57:$57</definedName>
    <definedName name="QB_DATA_2" localSheetId="2" hidden="1">'060114 to 053115 Actuals'!$52:$52,'060114 to 053115 Actuals'!$54:$54</definedName>
    <definedName name="QB_FORMULA_0" localSheetId="3" hidden="1">'060113 to 053114 Actuals'!$AE$3,'060113 to 053114 Actuals'!$AE$4,'060113 to 053114 Actuals'!$AE$5,'060113 to 053114 Actuals'!$AE$6,'060113 to 053114 Actuals'!$AE$7,'060113 to 053114 Actuals'!$G$8,'060113 to 053114 Actuals'!$I$8,'060113 to 053114 Actuals'!$K$8,'060113 to 053114 Actuals'!$M$8,'060113 to 053114 Actuals'!$O$8,'060113 to 053114 Actuals'!$Q$8,'060113 to 053114 Actuals'!$S$8,'060113 to 053114 Actuals'!$U$8,'060113 to 053114 Actuals'!$W$8,'060113 to 053114 Actuals'!$Y$8,'060113 to 053114 Actuals'!$AA$8</definedName>
    <definedName name="QB_FORMULA_0" localSheetId="2" hidden="1">'060114 to 053115 Actuals'!$S$3,'060114 to 053115 Actuals'!$S$4,'060114 to 053115 Actuals'!$S$5,'060114 to 053115 Actuals'!$S$6,'060114 to 053115 Actuals'!$S$7,'060114 to 053115 Actuals'!$S$8,'060114 to 053115 Actuals'!$G$9,'060114 to 053115 Actuals'!$H$9,'060114 to 053115 Actuals'!$I$9,'060114 to 053115 Actuals'!$J$9,'060114 to 053115 Actuals'!$K$9,'060114 to 053115 Actuals'!$L$9,'060114 to 053115 Actuals'!$M$9,'060114 to 053115 Actuals'!$N$9,'060114 to 053115 Actuals'!$O$9,'060114 to 053115 Actuals'!$P$9</definedName>
    <definedName name="QB_FORMULA_0" localSheetId="1" hidden="1">'060115 to 053115 Actuals'!$AC$3,'060115 to 053115 Actuals'!$AC$4,'060115 to 053115 Actuals'!$AC$5,'060115 to 053115 Actuals'!$AC$6,'060115 to 053115 Actuals'!$AC$7,'060115 to 053115 Actuals'!$G$8,'060115 to 053115 Actuals'!$I$8,'060115 to 053115 Actuals'!$K$8,'060115 to 053115 Actuals'!$M$8,'060115 to 053115 Actuals'!$O$8,'060115 to 053115 Actuals'!$Q$8,'060115 to 053115 Actuals'!$S$8,'060115 to 053115 Actuals'!$U$8,'060115 to 053115 Actuals'!$W$8,'060115 to 053115 Actuals'!$Y$8,'060115 to 053115 Actuals'!$AA$8</definedName>
    <definedName name="QB_FORMULA_0" localSheetId="0" hidden="1">'Budget Comparison'!$G$13,'Budget Comparison'!$G$26,'Budget Comparison'!$G$30,'Budget Comparison'!$G$36,'Budget Comparison'!$G$43,'Budget Comparison'!$G$44,'Budget Comparison'!$G$46,'Budget Comparison'!$G$64,'Budget Comparison'!$G$65,'Budget Comparison'!$G$66,'Budget Comparison'!$G$67</definedName>
    <definedName name="QB_FORMULA_1" localSheetId="3" hidden="1">'060113 to 053114 Actuals'!$AC$8,'060113 to 053114 Actuals'!$AE$8,'060113 to 053114 Actuals'!$AE$11,'060113 to 053114 Actuals'!$AE$12,'060113 to 053114 Actuals'!$AE$13,'060113 to 053114 Actuals'!$AE$14,'060113 to 053114 Actuals'!$AE$15,'060113 to 053114 Actuals'!$AE$17,'060113 to 053114 Actuals'!$AE$18,'060113 to 053114 Actuals'!$G$19,'060113 to 053114 Actuals'!$I$19,'060113 to 053114 Actuals'!$K$19,'060113 to 053114 Actuals'!$M$19,'060113 to 053114 Actuals'!$O$19,'060113 to 053114 Actuals'!$Q$19,'060113 to 053114 Actuals'!$S$19</definedName>
    <definedName name="QB_FORMULA_1" localSheetId="2" hidden="1">'060114 to 053115 Actuals'!$Q$9,'060114 to 053115 Actuals'!$R$9,'060114 to 053115 Actuals'!$S$9,'060114 to 053115 Actuals'!$S$11,'060114 to 053115 Actuals'!$S$13,'060114 to 053115 Actuals'!$S$14,'060114 to 053115 Actuals'!$S$15,'060114 to 053115 Actuals'!$S$16,'060114 to 053115 Actuals'!$S$17,'060114 to 053115 Actuals'!$S$19,'060114 to 053115 Actuals'!$S$20,'060114 to 053115 Actuals'!$G$21,'060114 to 053115 Actuals'!$H$21,'060114 to 053115 Actuals'!$I$21,'060114 to 053115 Actuals'!$J$21,'060114 to 053115 Actuals'!$K$21</definedName>
    <definedName name="QB_FORMULA_1" localSheetId="1" hidden="1">'060115 to 053115 Actuals'!$AC$8,'060115 to 053115 Actuals'!$AC$10,'060115 to 053115 Actuals'!$AC$12,'060115 to 053115 Actuals'!$AC$13,'060115 to 053115 Actuals'!$AC$14,'060115 to 053115 Actuals'!$AC$15,'060115 to 053115 Actuals'!$AC$17,'060115 to 053115 Actuals'!$AC$18,'060115 to 053115 Actuals'!$G$19,'060115 to 053115 Actuals'!$I$19,'060115 to 053115 Actuals'!$K$19,'060115 to 053115 Actuals'!$M$19,'060115 to 053115 Actuals'!$O$19,'060115 to 053115 Actuals'!$Q$19,'060115 to 053115 Actuals'!$S$19,'060115 to 053115 Actuals'!$U$19</definedName>
    <definedName name="QB_FORMULA_10" localSheetId="3" hidden="1">'060113 to 053114 Actuals'!$I$51,'060113 to 053114 Actuals'!$K$51,'060113 to 053114 Actuals'!$M$51,'060113 to 053114 Actuals'!$O$51,'060113 to 053114 Actuals'!$Q$51,'060113 to 053114 Actuals'!$S$51,'060113 to 053114 Actuals'!$U$51,'060113 to 053114 Actuals'!$W$51,'060113 to 053114 Actuals'!$Y$51,'060113 to 053114 Actuals'!$AA$51,'060113 to 053114 Actuals'!$AC$51,'060113 to 053114 Actuals'!$AE$51</definedName>
    <definedName name="QB_FORMULA_10" localSheetId="2" hidden="1">'060114 to 053115 Actuals'!$P$56,'060114 to 053115 Actuals'!$Q$56,'060114 to 053115 Actuals'!$R$56,'060114 to 053115 Actuals'!$S$56,'060114 to 053115 Actuals'!$G$57,'060114 to 053115 Actuals'!$H$57,'060114 to 053115 Actuals'!$I$57,'060114 to 053115 Actuals'!$J$57,'060114 to 053115 Actuals'!$K$57,'060114 to 053115 Actuals'!$L$57,'060114 to 053115 Actuals'!$M$57,'060114 to 053115 Actuals'!$N$57,'060114 to 053115 Actuals'!$O$57,'060114 to 053115 Actuals'!$P$57,'060114 to 053115 Actuals'!$Q$57,'060114 to 053115 Actuals'!$R$57</definedName>
    <definedName name="QB_FORMULA_10" localSheetId="1" hidden="1">'060115 to 053115 Actuals'!$AC$51</definedName>
    <definedName name="QB_FORMULA_11" localSheetId="2" hidden="1">'060114 to 053115 Actuals'!$S$57,'060114 to 053115 Actuals'!$G$58,'060114 to 053115 Actuals'!$H$58,'060114 to 053115 Actuals'!$I$58,'060114 to 053115 Actuals'!$J$58,'060114 to 053115 Actuals'!$K$58,'060114 to 053115 Actuals'!$L$58,'060114 to 053115 Actuals'!$M$58,'060114 to 053115 Actuals'!$N$58,'060114 to 053115 Actuals'!$O$58,'060114 to 053115 Actuals'!$P$58,'060114 to 053115 Actuals'!$Q$58,'060114 to 053115 Actuals'!$R$58,'060114 to 053115 Actuals'!$S$58</definedName>
    <definedName name="QB_FORMULA_2" localSheetId="3" hidden="1">'060113 to 053114 Actuals'!$U$19,'060113 to 053114 Actuals'!$W$19,'060113 to 053114 Actuals'!$Y$19,'060113 to 053114 Actuals'!$AA$19,'060113 to 053114 Actuals'!$AC$19,'060113 to 053114 Actuals'!$AE$19,'060113 to 053114 Actuals'!$AE$21,'060113 to 053114 Actuals'!$AE$22,'060113 to 053114 Actuals'!$G$23,'060113 to 053114 Actuals'!$I$23,'060113 to 053114 Actuals'!$K$23,'060113 to 053114 Actuals'!$M$23,'060113 to 053114 Actuals'!$O$23,'060113 to 053114 Actuals'!$Q$23,'060113 to 053114 Actuals'!$S$23,'060113 to 053114 Actuals'!$U$23</definedName>
    <definedName name="QB_FORMULA_2" localSheetId="2" hidden="1">'060114 to 053115 Actuals'!$L$21,'060114 to 053115 Actuals'!$M$21,'060114 to 053115 Actuals'!$N$21,'060114 to 053115 Actuals'!$O$21,'060114 to 053115 Actuals'!$P$21,'060114 to 053115 Actuals'!$Q$21,'060114 to 053115 Actuals'!$R$21,'060114 to 053115 Actuals'!$S$21,'060114 to 053115 Actuals'!$S$23,'060114 to 053115 Actuals'!$S$24,'060114 to 053115 Actuals'!$G$25,'060114 to 053115 Actuals'!$H$25,'060114 to 053115 Actuals'!$I$25,'060114 to 053115 Actuals'!$J$25,'060114 to 053115 Actuals'!$K$25,'060114 to 053115 Actuals'!$L$25</definedName>
    <definedName name="QB_FORMULA_2" localSheetId="1" hidden="1">'060115 to 053115 Actuals'!$W$19,'060115 to 053115 Actuals'!$Y$19,'060115 to 053115 Actuals'!$AA$19,'060115 to 053115 Actuals'!$AC$19,'060115 to 053115 Actuals'!$AC$21,'060115 to 053115 Actuals'!$AC$22,'060115 to 053115 Actuals'!$G$23,'060115 to 053115 Actuals'!$I$23,'060115 to 053115 Actuals'!$K$23,'060115 to 053115 Actuals'!$M$23,'060115 to 053115 Actuals'!$O$23,'060115 to 053115 Actuals'!$Q$23,'060115 to 053115 Actuals'!$S$23,'060115 to 053115 Actuals'!$U$23,'060115 to 053115 Actuals'!$W$23,'060115 to 053115 Actuals'!$Y$23</definedName>
    <definedName name="QB_FORMULA_3" localSheetId="3" hidden="1">'060113 to 053114 Actuals'!$W$23,'060113 to 053114 Actuals'!$Y$23,'060113 to 053114 Actuals'!$AA$23,'060113 to 053114 Actuals'!$AC$23,'060113 to 053114 Actuals'!$AE$23,'060113 to 053114 Actuals'!$AE$25,'060113 to 053114 Actuals'!$AE$26,'060113 to 053114 Actuals'!$AE$27,'060113 to 053114 Actuals'!$G$28,'060113 to 053114 Actuals'!$I$28,'060113 to 053114 Actuals'!$K$28,'060113 to 053114 Actuals'!$M$28,'060113 to 053114 Actuals'!$O$28,'060113 to 053114 Actuals'!$Q$28,'060113 to 053114 Actuals'!$S$28,'060113 to 053114 Actuals'!$U$28</definedName>
    <definedName name="QB_FORMULA_3" localSheetId="2" hidden="1">'060114 to 053115 Actuals'!$M$25,'060114 to 053115 Actuals'!$N$25,'060114 to 053115 Actuals'!$O$25,'060114 to 053115 Actuals'!$P$25,'060114 to 053115 Actuals'!$Q$25,'060114 to 053115 Actuals'!$R$25,'060114 to 053115 Actuals'!$S$25,'060114 to 053115 Actuals'!$S$27,'060114 to 053115 Actuals'!$S$28,'060114 to 053115 Actuals'!$G$29,'060114 to 053115 Actuals'!$H$29,'060114 to 053115 Actuals'!$I$29,'060114 to 053115 Actuals'!$J$29,'060114 to 053115 Actuals'!$K$29,'060114 to 053115 Actuals'!$L$29,'060114 to 053115 Actuals'!$M$29</definedName>
    <definedName name="QB_FORMULA_3" localSheetId="1" hidden="1">'060115 to 053115 Actuals'!$AA$23,'060115 to 053115 Actuals'!$AC$23,'060115 to 053115 Actuals'!$AC$25,'060115 to 053115 Actuals'!$AC$26,'060115 to 053115 Actuals'!$AC$27,'060115 to 053115 Actuals'!$AC$28,'060115 to 053115 Actuals'!$G$29,'060115 to 053115 Actuals'!$I$29,'060115 to 053115 Actuals'!$K$29,'060115 to 053115 Actuals'!$M$29,'060115 to 053115 Actuals'!$O$29,'060115 to 053115 Actuals'!$Q$29,'060115 to 053115 Actuals'!$S$29,'060115 to 053115 Actuals'!$U$29,'060115 to 053115 Actuals'!$W$29,'060115 to 053115 Actuals'!$Y$29</definedName>
    <definedName name="QB_FORMULA_4" localSheetId="3" hidden="1">'060113 to 053114 Actuals'!$W$28,'060113 to 053114 Actuals'!$Y$28,'060113 to 053114 Actuals'!$AA$28,'060113 to 053114 Actuals'!$AC$28,'060113 to 053114 Actuals'!$AE$28,'060113 to 053114 Actuals'!$AE$30,'060113 to 053114 Actuals'!$AE$31,'060113 to 053114 Actuals'!$AE$32,'060113 to 053114 Actuals'!$AE$34,'060113 to 053114 Actuals'!$G$35,'060113 to 053114 Actuals'!$I$35,'060113 to 053114 Actuals'!$K$35,'060113 to 053114 Actuals'!$M$35,'060113 to 053114 Actuals'!$O$35,'060113 to 053114 Actuals'!$Q$35,'060113 to 053114 Actuals'!$S$35</definedName>
    <definedName name="QB_FORMULA_4" localSheetId="2" hidden="1">'060114 to 053115 Actuals'!$N$29,'060114 to 053115 Actuals'!$O$29,'060114 to 053115 Actuals'!$P$29,'060114 to 053115 Actuals'!$Q$29,'060114 to 053115 Actuals'!$R$29,'060114 to 053115 Actuals'!$S$29,'060114 to 053115 Actuals'!$S$31,'060114 to 053115 Actuals'!$S$32,'060114 to 053115 Actuals'!$S$34,'060114 to 053115 Actuals'!$S$35,'060114 to 053115 Actuals'!$G$36,'060114 to 053115 Actuals'!$H$36,'060114 to 053115 Actuals'!$I$36,'060114 to 053115 Actuals'!$J$36,'060114 to 053115 Actuals'!$K$36,'060114 to 053115 Actuals'!$L$36</definedName>
    <definedName name="QB_FORMULA_4" localSheetId="1" hidden="1">'060115 to 053115 Actuals'!$AA$29,'060115 to 053115 Actuals'!$AC$29,'060115 to 053115 Actuals'!$AC$31,'060115 to 053115 Actuals'!$AC$32,'060115 to 053115 Actuals'!$AC$34,'060115 to 053115 Actuals'!$AC$35,'060115 to 053115 Actuals'!$G$36,'060115 to 053115 Actuals'!$I$36,'060115 to 053115 Actuals'!$K$36,'060115 to 053115 Actuals'!$M$36,'060115 to 053115 Actuals'!$O$36,'060115 to 053115 Actuals'!$Q$36,'060115 to 053115 Actuals'!$S$36,'060115 to 053115 Actuals'!$U$36,'060115 to 053115 Actuals'!$W$36,'060115 to 053115 Actuals'!$Y$36</definedName>
    <definedName name="QB_FORMULA_5" localSheetId="3" hidden="1">'060113 to 053114 Actuals'!$U$35,'060113 to 053114 Actuals'!$W$35,'060113 to 053114 Actuals'!$Y$35,'060113 to 053114 Actuals'!$AA$35,'060113 to 053114 Actuals'!$AC$35,'060113 to 053114 Actuals'!$AE$35,'060113 to 053114 Actuals'!$G$36,'060113 to 053114 Actuals'!$I$36,'060113 to 053114 Actuals'!$K$36,'060113 to 053114 Actuals'!$M$36,'060113 to 053114 Actuals'!$O$36,'060113 to 053114 Actuals'!$Q$36,'060113 to 053114 Actuals'!$S$36,'060113 to 053114 Actuals'!$U$36,'060113 to 053114 Actuals'!$W$36,'060113 to 053114 Actuals'!$Y$36</definedName>
    <definedName name="QB_FORMULA_5" localSheetId="2" hidden="1">'060114 to 053115 Actuals'!$M$36,'060114 to 053115 Actuals'!$N$36,'060114 to 053115 Actuals'!$O$36,'060114 to 053115 Actuals'!$P$36,'060114 to 053115 Actuals'!$Q$36,'060114 to 053115 Actuals'!$R$36,'060114 to 053115 Actuals'!$S$36,'060114 to 053115 Actuals'!$G$37,'060114 to 053115 Actuals'!$H$37,'060114 to 053115 Actuals'!$I$37,'060114 to 053115 Actuals'!$J$37,'060114 to 053115 Actuals'!$K$37,'060114 to 053115 Actuals'!$L$37,'060114 to 053115 Actuals'!$M$37,'060114 to 053115 Actuals'!$N$37,'060114 to 053115 Actuals'!$O$37</definedName>
    <definedName name="QB_FORMULA_5" localSheetId="1" hidden="1">'060115 to 053115 Actuals'!$AA$36,'060115 to 053115 Actuals'!$AC$36,'060115 to 053115 Actuals'!$G$37,'060115 to 053115 Actuals'!$I$37,'060115 to 053115 Actuals'!$K$37,'060115 to 053115 Actuals'!$M$37,'060115 to 053115 Actuals'!$O$37,'060115 to 053115 Actuals'!$Q$37,'060115 to 053115 Actuals'!$S$37,'060115 to 053115 Actuals'!$U$37,'060115 to 053115 Actuals'!$W$37,'060115 to 053115 Actuals'!$Y$37,'060115 to 053115 Actuals'!$AA$37,'060115 to 053115 Actuals'!$AC$37,'060115 to 053115 Actuals'!$AC$38,'060115 to 053115 Actuals'!$G$39</definedName>
    <definedName name="QB_FORMULA_6" localSheetId="3" hidden="1">'060113 to 053114 Actuals'!$AA$36,'060113 to 053114 Actuals'!$AC$36,'060113 to 053114 Actuals'!$AE$36,'060113 to 053114 Actuals'!$G$37,'060113 to 053114 Actuals'!$I$37,'060113 to 053114 Actuals'!$K$37,'060113 to 053114 Actuals'!$M$37,'060113 to 053114 Actuals'!$O$37,'060113 to 053114 Actuals'!$Q$37,'060113 to 053114 Actuals'!$S$37,'060113 to 053114 Actuals'!$U$37,'060113 to 053114 Actuals'!$W$37,'060113 to 053114 Actuals'!$Y$37,'060113 to 053114 Actuals'!$AA$37,'060113 to 053114 Actuals'!$AC$37,'060113 to 053114 Actuals'!$AE$37</definedName>
    <definedName name="QB_FORMULA_6" localSheetId="2" hidden="1">'060114 to 053115 Actuals'!$P$37,'060114 to 053115 Actuals'!$Q$37,'060114 to 053115 Actuals'!$R$37,'060114 to 053115 Actuals'!$S$37,'060114 to 053115 Actuals'!$S$38,'060114 to 053115 Actuals'!$G$39,'060114 to 053115 Actuals'!$H$39,'060114 to 053115 Actuals'!$I$39,'060114 to 053115 Actuals'!$J$39,'060114 to 053115 Actuals'!$K$39,'060114 to 053115 Actuals'!$L$39,'060114 to 053115 Actuals'!$M$39,'060114 to 053115 Actuals'!$N$39,'060114 to 053115 Actuals'!$O$39,'060114 to 053115 Actuals'!$P$39,'060114 to 053115 Actuals'!$Q$39</definedName>
    <definedName name="QB_FORMULA_6" localSheetId="1" hidden="1">'060115 to 053115 Actuals'!$I$39,'060115 to 053115 Actuals'!$K$39,'060115 to 053115 Actuals'!$M$39,'060115 to 053115 Actuals'!$O$39,'060115 to 053115 Actuals'!$Q$39,'060115 to 053115 Actuals'!$S$39,'060115 to 053115 Actuals'!$U$39,'060115 to 053115 Actuals'!$W$39,'060115 to 053115 Actuals'!$Y$39,'060115 to 053115 Actuals'!$AA$39,'060115 to 053115 Actuals'!$AC$39,'060115 to 053115 Actuals'!$AC$40,'060115 to 053115 Actuals'!$AC$41,'060115 to 053115 Actuals'!$AC$43,'060115 to 053115 Actuals'!$AC$44,'060115 to 053115 Actuals'!$AC$45</definedName>
    <definedName name="QB_FORMULA_7" localSheetId="3" hidden="1">'060113 to 053114 Actuals'!$AE$38,'060113 to 053114 Actuals'!$AE$39,'060113 to 053114 Actuals'!$AE$41,'060113 to 053114 Actuals'!$AE$42,'060113 to 053114 Actuals'!$AE$43,'060113 to 053114 Actuals'!$AE$45,'060113 to 053114 Actuals'!$AE$46,'060113 to 053114 Actuals'!$AE$47,'060113 to 053114 Actuals'!$G$48,'060113 to 053114 Actuals'!$I$48,'060113 to 053114 Actuals'!$K$48,'060113 to 053114 Actuals'!$M$48,'060113 to 053114 Actuals'!$O$48,'060113 to 053114 Actuals'!$Q$48,'060113 to 053114 Actuals'!$S$48,'060113 to 053114 Actuals'!$U$48</definedName>
    <definedName name="QB_FORMULA_7" localSheetId="2" hidden="1">'060114 to 053115 Actuals'!$R$39,'060114 to 053115 Actuals'!$S$39,'060114 to 053115 Actuals'!$S$41,'060114 to 053115 Actuals'!$G$42,'060114 to 053115 Actuals'!$H$42,'060114 to 053115 Actuals'!$I$42,'060114 to 053115 Actuals'!$J$42,'060114 to 053115 Actuals'!$K$42,'060114 to 053115 Actuals'!$L$42,'060114 to 053115 Actuals'!$M$42,'060114 to 053115 Actuals'!$N$42,'060114 to 053115 Actuals'!$O$42,'060114 to 053115 Actuals'!$P$42,'060114 to 053115 Actuals'!$Q$42,'060114 to 053115 Actuals'!$R$42,'060114 to 053115 Actuals'!$S$42</definedName>
    <definedName name="QB_FORMULA_7" localSheetId="1" hidden="1">'060115 to 053115 Actuals'!$AC$47,'060115 to 053115 Actuals'!$G$48,'060115 to 053115 Actuals'!$I$48,'060115 to 053115 Actuals'!$K$48,'060115 to 053115 Actuals'!$M$48,'060115 to 053115 Actuals'!$O$48,'060115 to 053115 Actuals'!$Q$48,'060115 to 053115 Actuals'!$S$48,'060115 to 053115 Actuals'!$U$48,'060115 to 053115 Actuals'!$W$48,'060115 to 053115 Actuals'!$Y$48,'060115 to 053115 Actuals'!$AA$48,'060115 to 053115 Actuals'!$AC$48,'060115 to 053115 Actuals'!$G$49,'060115 to 053115 Actuals'!$I$49,'060115 to 053115 Actuals'!$K$49</definedName>
    <definedName name="QB_FORMULA_8" localSheetId="3" hidden="1">'060113 to 053114 Actuals'!$W$48,'060113 to 053114 Actuals'!$Y$48,'060113 to 053114 Actuals'!$AA$48,'060113 to 053114 Actuals'!$AC$48,'060113 to 053114 Actuals'!$AE$48,'060113 to 053114 Actuals'!$G$49,'060113 to 053114 Actuals'!$I$49,'060113 to 053114 Actuals'!$K$49,'060113 to 053114 Actuals'!$M$49,'060113 to 053114 Actuals'!$O$49,'060113 to 053114 Actuals'!$Q$49,'060113 to 053114 Actuals'!$S$49,'060113 to 053114 Actuals'!$U$49,'060113 to 053114 Actuals'!$W$49,'060113 to 053114 Actuals'!$Y$49,'060113 to 053114 Actuals'!$AA$49</definedName>
    <definedName name="QB_FORMULA_8" localSheetId="2" hidden="1">'060114 to 053115 Actuals'!$S$43,'060114 to 053115 Actuals'!$S$44,'060114 to 053115 Actuals'!$S$46,'060114 to 053115 Actuals'!$S$47,'060114 to 053115 Actuals'!$S$48,'060114 to 053115 Actuals'!$S$49,'060114 to 053115 Actuals'!$S$50,'060114 to 053115 Actuals'!$S$51,'060114 to 053115 Actuals'!$S$52,'060114 to 053115 Actuals'!$S$54,'060114 to 053115 Actuals'!$G$55,'060114 to 053115 Actuals'!$H$55,'060114 to 053115 Actuals'!$I$55,'060114 to 053115 Actuals'!$J$55,'060114 to 053115 Actuals'!$K$55,'060114 to 053115 Actuals'!$L$55</definedName>
    <definedName name="QB_FORMULA_8" localSheetId="1" hidden="1">'060115 to 053115 Actuals'!$M$49,'060115 to 053115 Actuals'!$O$49,'060115 to 053115 Actuals'!$Q$49,'060115 to 053115 Actuals'!$S$49,'060115 to 053115 Actuals'!$U$49,'060115 to 053115 Actuals'!$W$49,'060115 to 053115 Actuals'!$Y$49,'060115 to 053115 Actuals'!$AA$49,'060115 to 053115 Actuals'!$AC$49,'060115 to 053115 Actuals'!$G$50,'060115 to 053115 Actuals'!$I$50,'060115 to 053115 Actuals'!$K$50,'060115 to 053115 Actuals'!$M$50,'060115 to 053115 Actuals'!$O$50,'060115 to 053115 Actuals'!$Q$50,'060115 to 053115 Actuals'!$S$50</definedName>
    <definedName name="QB_FORMULA_9" localSheetId="3" hidden="1">'060113 to 053114 Actuals'!$AC$49,'060113 to 053114 Actuals'!$AE$49,'060113 to 053114 Actuals'!$G$50,'060113 to 053114 Actuals'!$I$50,'060113 to 053114 Actuals'!$K$50,'060113 to 053114 Actuals'!$M$50,'060113 to 053114 Actuals'!$O$50,'060113 to 053114 Actuals'!$Q$50,'060113 to 053114 Actuals'!$S$50,'060113 to 053114 Actuals'!$U$50,'060113 to 053114 Actuals'!$W$50,'060113 to 053114 Actuals'!$Y$50,'060113 to 053114 Actuals'!$AA$50,'060113 to 053114 Actuals'!$AC$50,'060113 to 053114 Actuals'!$AE$50,'060113 to 053114 Actuals'!$G$51</definedName>
    <definedName name="QB_FORMULA_9" localSheetId="2" hidden="1">'060114 to 053115 Actuals'!$M$55,'060114 to 053115 Actuals'!$N$55,'060114 to 053115 Actuals'!$O$55,'060114 to 053115 Actuals'!$P$55,'060114 to 053115 Actuals'!$Q$55,'060114 to 053115 Actuals'!$R$55,'060114 to 053115 Actuals'!$S$55,'060114 to 053115 Actuals'!$G$56,'060114 to 053115 Actuals'!$H$56,'060114 to 053115 Actuals'!$I$56,'060114 to 053115 Actuals'!$J$56,'060114 to 053115 Actuals'!$K$56,'060114 to 053115 Actuals'!$L$56,'060114 to 053115 Actuals'!$M$56,'060114 to 053115 Actuals'!$N$56,'060114 to 053115 Actuals'!$O$56</definedName>
    <definedName name="QB_FORMULA_9" localSheetId="1" hidden="1">'060115 to 053115 Actuals'!$U$50,'060115 to 053115 Actuals'!$W$50,'060115 to 053115 Actuals'!$Y$50,'060115 to 053115 Actuals'!$AA$50,'060115 to 053115 Actuals'!$AC$50,'060115 to 053115 Actuals'!$G$51,'060115 to 053115 Actuals'!$I$51,'060115 to 053115 Actuals'!$K$51,'060115 to 053115 Actuals'!$M$51,'060115 to 053115 Actuals'!$O$51,'060115 to 053115 Actuals'!$Q$51,'060115 to 053115 Actuals'!$S$51,'060115 to 053115 Actuals'!$U$51,'060115 to 053115 Actuals'!$W$51,'060115 to 053115 Actuals'!$Y$51,'060115 to 053115 Actuals'!$AA$51</definedName>
    <definedName name="QB_ROW_100240" localSheetId="3" hidden="1">'060113 to 053114 Actuals'!$E$47</definedName>
    <definedName name="QB_ROW_102220" localSheetId="1" hidden="1">'060115 to 053115 Actuals'!$C$3</definedName>
    <definedName name="QB_ROW_102220" localSheetId="0" hidden="1">'Budget Comparison'!$C$7</definedName>
    <definedName name="QB_ROW_10230" localSheetId="2" hidden="1">'060114 to 053115 Actuals'!$D$51</definedName>
    <definedName name="QB_ROW_108220" localSheetId="2" hidden="1">'060114 to 053115 Actuals'!$C$3</definedName>
    <definedName name="QB_ROW_109220" localSheetId="2" hidden="1">'060114 to 053115 Actuals'!$C$11</definedName>
    <definedName name="QB_ROW_109220" localSheetId="1" hidden="1">'060115 to 053115 Actuals'!$C$10</definedName>
    <definedName name="QB_ROW_109220" localSheetId="0" hidden="1">'Budget Comparison'!$C$15</definedName>
    <definedName name="QB_ROW_110230" localSheetId="2" hidden="1">'060114 to 053115 Actuals'!$D$46</definedName>
    <definedName name="QB_ROW_13030" localSheetId="3" hidden="1">'060113 to 053114 Actuals'!$D$44</definedName>
    <definedName name="QB_ROW_13030" localSheetId="2" hidden="1">'060114 to 053115 Actuals'!$D$53</definedName>
    <definedName name="QB_ROW_13030" localSheetId="1" hidden="1">'060115 to 053115 Actuals'!$D$46</definedName>
    <definedName name="QB_ROW_13030" localSheetId="0" hidden="1">'Budget Comparison'!$D$61</definedName>
    <definedName name="QB_ROW_13330" localSheetId="3" hidden="1">'060113 to 053114 Actuals'!$D$48</definedName>
    <definedName name="QB_ROW_13330" localSheetId="2" hidden="1">'060114 to 053115 Actuals'!$D$55</definedName>
    <definedName name="QB_ROW_13330" localSheetId="1" hidden="1">'060115 to 053115 Actuals'!$D$48</definedName>
    <definedName name="QB_ROW_13330" localSheetId="0" hidden="1">'Budget Comparison'!$D$64</definedName>
    <definedName name="QB_ROW_14240" localSheetId="3" hidden="1">'060113 to 053114 Actuals'!$E$18</definedName>
    <definedName name="QB_ROW_14240" localSheetId="2" hidden="1">'060114 to 053115 Actuals'!$E$20</definedName>
    <definedName name="QB_ROW_14240" localSheetId="1" hidden="1">'060115 to 053115 Actuals'!$E$18</definedName>
    <definedName name="QB_ROW_14240" localSheetId="0" hidden="1">'Budget Comparison'!$E$25</definedName>
    <definedName name="QB_ROW_15230" localSheetId="3" hidden="1">'060113 to 053114 Actuals'!$D$11</definedName>
    <definedName name="QB_ROW_15230" localSheetId="2" hidden="1">'060114 to 053115 Actuals'!$D$13</definedName>
    <definedName name="QB_ROW_15230" localSheetId="0" hidden="1">'Budget Comparison'!#REF!</definedName>
    <definedName name="QB_ROW_17030" localSheetId="3" hidden="1">'060113 to 053114 Actuals'!$D$20</definedName>
    <definedName name="QB_ROW_17030" localSheetId="2" hidden="1">'060114 to 053115 Actuals'!$D$22</definedName>
    <definedName name="QB_ROW_17030" localSheetId="1" hidden="1">'060115 to 053115 Actuals'!$D$20</definedName>
    <definedName name="QB_ROW_17030" localSheetId="0" hidden="1">'Budget Comparison'!$D$27</definedName>
    <definedName name="QB_ROW_17330" localSheetId="3" hidden="1">'060113 to 053114 Actuals'!$D$23</definedName>
    <definedName name="QB_ROW_17330" localSheetId="2" hidden="1">'060114 to 053115 Actuals'!$D$25</definedName>
    <definedName name="QB_ROW_17330" localSheetId="1" hidden="1">'060115 to 053115 Actuals'!$D$23</definedName>
    <definedName name="QB_ROW_17330" localSheetId="0" hidden="1">'Budget Comparison'!$D$30</definedName>
    <definedName name="QB_ROW_18240" localSheetId="3" hidden="1">'060113 to 053114 Actuals'!$E$22</definedName>
    <definedName name="QB_ROW_18240" localSheetId="2" hidden="1">'060114 to 053115 Actuals'!$E$24</definedName>
    <definedName name="QB_ROW_18240" localSheetId="1" hidden="1">'060115 to 053115 Actuals'!$E$22</definedName>
    <definedName name="QB_ROW_18240" localSheetId="0" hidden="1">'Budget Comparison'!$E$29</definedName>
    <definedName name="QB_ROW_18301" localSheetId="3" hidden="1">'060113 to 053114 Actuals'!$A$51</definedName>
    <definedName name="QB_ROW_18301" localSheetId="2" hidden="1">'060114 to 053115 Actuals'!$A$58</definedName>
    <definedName name="QB_ROW_18301" localSheetId="1" hidden="1">'060115 to 053115 Actuals'!$A$51</definedName>
    <definedName name="QB_ROW_18301" localSheetId="0" hidden="1">'Budget Comparison'!#REF!</definedName>
    <definedName name="QB_ROW_19240" localSheetId="3" hidden="1">'060113 to 053114 Actuals'!$E$21</definedName>
    <definedName name="QB_ROW_19240" localSheetId="2" hidden="1">'060114 to 053115 Actuals'!$E$23</definedName>
    <definedName name="QB_ROW_19240" localSheetId="1" hidden="1">'060115 to 053115 Actuals'!$E$21</definedName>
    <definedName name="QB_ROW_19240" localSheetId="0" hidden="1">'Budget Comparison'!$E$28</definedName>
    <definedName name="QB_ROW_20012" localSheetId="3" hidden="1">'060113 to 053114 Actuals'!$B$2</definedName>
    <definedName name="QB_ROW_20012" localSheetId="2" hidden="1">'060114 to 053115 Actuals'!$B$2</definedName>
    <definedName name="QB_ROW_20012" localSheetId="1" hidden="1">'060115 to 053115 Actuals'!$B$2</definedName>
    <definedName name="QB_ROW_20012" localSheetId="0" hidden="1">'Budget Comparison'!$B$5</definedName>
    <definedName name="QB_ROW_20240" localSheetId="3" hidden="1">'060113 to 053114 Actuals'!$E$26</definedName>
    <definedName name="QB_ROW_20240" localSheetId="2" hidden="1">'060114 to 053115 Actuals'!$E$28</definedName>
    <definedName name="QB_ROW_20240" localSheetId="1" hidden="1">'060115 to 053115 Actuals'!$E$26</definedName>
    <definedName name="QB_ROW_20240" localSheetId="0" hidden="1">'Budget Comparison'!$E$33</definedName>
    <definedName name="QB_ROW_20312" localSheetId="3" hidden="1">'060113 to 053114 Actuals'!$B$8</definedName>
    <definedName name="QB_ROW_20312" localSheetId="2" hidden="1">'060114 to 053115 Actuals'!$B$9</definedName>
    <definedName name="QB_ROW_20312" localSheetId="1" hidden="1">'060115 to 053115 Actuals'!$B$8</definedName>
    <definedName name="QB_ROW_20312" localSheetId="0" hidden="1">'Budget Comparison'!$B$13</definedName>
    <definedName name="QB_ROW_21012" localSheetId="3" hidden="1">'060113 to 053114 Actuals'!$B$9</definedName>
    <definedName name="QB_ROW_21012" localSheetId="2" hidden="1">'060114 to 053115 Actuals'!$B$10</definedName>
    <definedName name="QB_ROW_21012" localSheetId="1" hidden="1">'060115 to 053115 Actuals'!$B$9</definedName>
    <definedName name="QB_ROW_21012" localSheetId="0" hidden="1">'Budget Comparison'!$B$14</definedName>
    <definedName name="QB_ROW_21030" localSheetId="3" hidden="1">'060113 to 053114 Actuals'!$D$24</definedName>
    <definedName name="QB_ROW_21030" localSheetId="2" hidden="1">'060114 to 053115 Actuals'!$D$26</definedName>
    <definedName name="QB_ROW_21030" localSheetId="1" hidden="1">'060115 to 053115 Actuals'!$D$24</definedName>
    <definedName name="QB_ROW_21030" localSheetId="0" hidden="1">'Budget Comparison'!$D$31</definedName>
    <definedName name="QB_ROW_21240" localSheetId="1" hidden="1">'060115 to 053115 Actuals'!$E$28</definedName>
    <definedName name="QB_ROW_21240" localSheetId="0" hidden="1">'Budget Comparison'!$E$35</definedName>
    <definedName name="QB_ROW_21312" localSheetId="3" hidden="1">'060113 to 053114 Actuals'!$B$50</definedName>
    <definedName name="QB_ROW_21312" localSheetId="2" hidden="1">'060114 to 053115 Actuals'!$B$57</definedName>
    <definedName name="QB_ROW_21312" localSheetId="1" hidden="1">'060115 to 053115 Actuals'!$B$50</definedName>
    <definedName name="QB_ROW_21312" localSheetId="0" hidden="1">'Budget Comparison'!$B$62</definedName>
    <definedName name="QB_ROW_21330" localSheetId="3" hidden="1">'060113 to 053114 Actuals'!$D$28</definedName>
    <definedName name="QB_ROW_21330" localSheetId="2" hidden="1">'060114 to 053115 Actuals'!$D$29</definedName>
    <definedName name="QB_ROW_21330" localSheetId="1" hidden="1">'060115 to 053115 Actuals'!$D$29</definedName>
    <definedName name="QB_ROW_21330" localSheetId="0" hidden="1">'Budget Comparison'!$D$36</definedName>
    <definedName name="QB_ROW_25330" localSheetId="3" hidden="1">'060113 to 053114 Actuals'!$D$13</definedName>
    <definedName name="QB_ROW_25330" localSheetId="2" hidden="1">'060114 to 053115 Actuals'!$D$15</definedName>
    <definedName name="QB_ROW_25330" localSheetId="1" hidden="1">'060115 to 053115 Actuals'!$D$14</definedName>
    <definedName name="QB_ROW_25330" localSheetId="0" hidden="1">'Budget Comparison'!$D$19</definedName>
    <definedName name="QB_ROW_26220" localSheetId="3" hidden="1">'060113 to 053114 Actuals'!$C$38</definedName>
    <definedName name="QB_ROW_26220" localSheetId="1" hidden="1">'060115 to 053115 Actuals'!$C$40</definedName>
    <definedName name="QB_ROW_26220" localSheetId="0" hidden="1">'Budget Comparison'!$C$46</definedName>
    <definedName name="QB_ROW_33220" localSheetId="3" hidden="1">'060113 to 053114 Actuals'!$C$7</definedName>
    <definedName name="QB_ROW_33220" localSheetId="2" hidden="1">'060114 to 053115 Actuals'!$C$8</definedName>
    <definedName name="QB_ROW_33220" localSheetId="1" hidden="1">'060115 to 053115 Actuals'!$C$7</definedName>
    <definedName name="QB_ROW_33220" localSheetId="0" hidden="1">'Budget Comparison'!$C$12</definedName>
    <definedName name="QB_ROW_35030" localSheetId="3" hidden="1">'060113 to 053114 Actuals'!$D$29</definedName>
    <definedName name="QB_ROW_35030" localSheetId="2" hidden="1">'060114 to 053115 Actuals'!$D$30</definedName>
    <definedName name="QB_ROW_35030" localSheetId="1" hidden="1">'060115 to 053115 Actuals'!$D$30</definedName>
    <definedName name="QB_ROW_35030" localSheetId="0" hidden="1">'Budget Comparison'!$D$37</definedName>
    <definedName name="QB_ROW_35330" localSheetId="3" hidden="1">'060113 to 053114 Actuals'!$D$36</definedName>
    <definedName name="QB_ROW_35330" localSheetId="2" hidden="1">'060114 to 053115 Actuals'!$D$37</definedName>
    <definedName name="QB_ROW_35330" localSheetId="1" hidden="1">'060115 to 053115 Actuals'!$D$37</definedName>
    <definedName name="QB_ROW_35330" localSheetId="0" hidden="1">'Budget Comparison'!$D$44</definedName>
    <definedName name="QB_ROW_39230" localSheetId="3" hidden="1">'060113 to 053114 Actuals'!$D$15</definedName>
    <definedName name="QB_ROW_39230" localSheetId="2" hidden="1">'060114 to 053115 Actuals'!$D$17</definedName>
    <definedName name="QB_ROW_42020" localSheetId="3" hidden="1">'060113 to 053114 Actuals'!$C$40</definedName>
    <definedName name="QB_ROW_42020" localSheetId="2" hidden="1">'060114 to 053115 Actuals'!$C$45</definedName>
    <definedName name="QB_ROW_42020" localSheetId="1" hidden="1">'060115 to 053115 Actuals'!$C$42</definedName>
    <definedName name="QB_ROW_42020" localSheetId="0" hidden="1">'Budget Comparison'!$C$53</definedName>
    <definedName name="QB_ROW_4220" localSheetId="3" hidden="1">'060113 to 053114 Actuals'!$C$3</definedName>
    <definedName name="QB_ROW_4220" localSheetId="2" hidden="1">'060114 to 053115 Actuals'!$C$4</definedName>
    <definedName name="QB_ROW_4220" localSheetId="1" hidden="1">'060115 to 053115 Actuals'!$C$4</definedName>
    <definedName name="QB_ROW_4220" localSheetId="0" hidden="1">'Budget Comparison'!$C$8</definedName>
    <definedName name="QB_ROW_42320" localSheetId="3" hidden="1">'060113 to 053114 Actuals'!$C$49</definedName>
    <definedName name="QB_ROW_42320" localSheetId="2" hidden="1">'060114 to 053115 Actuals'!$C$56</definedName>
    <definedName name="QB_ROW_42320" localSheetId="1" hidden="1">'060115 to 053115 Actuals'!$C$49</definedName>
    <definedName name="QB_ROW_42320" localSheetId="0" hidden="1">'Budget Comparison'!$C$61</definedName>
    <definedName name="QB_ROW_43020" localSheetId="2" hidden="1">'060114 to 053115 Actuals'!$C$40</definedName>
    <definedName name="QB_ROW_43320" localSheetId="2" hidden="1">'060114 to 053115 Actuals'!$C$42</definedName>
    <definedName name="QB_ROW_49240" localSheetId="3" hidden="1">'060113 to 053114 Actuals'!$E$17</definedName>
    <definedName name="QB_ROW_49240" localSheetId="2" hidden="1">'060114 to 053115 Actuals'!$E$19</definedName>
    <definedName name="QB_ROW_49240" localSheetId="1" hidden="1">'060115 to 053115 Actuals'!$E$17</definedName>
    <definedName name="QB_ROW_49240" localSheetId="0" hidden="1">'Budget Comparison'!$E$24</definedName>
    <definedName name="QB_ROW_51220" localSheetId="2" hidden="1">'060114 to 053115 Actuals'!$C$44</definedName>
    <definedName name="QB_ROW_51220" localSheetId="1" hidden="1">'060115 to 053115 Actuals'!$C$41</definedName>
    <definedName name="QB_ROW_5220" localSheetId="3" hidden="1">'060113 to 053114 Actuals'!$C$5</definedName>
    <definedName name="QB_ROW_5220" localSheetId="2" hidden="1">'060114 to 053115 Actuals'!$C$6</definedName>
    <definedName name="QB_ROW_5220" localSheetId="1" hidden="1">'060115 to 053115 Actuals'!$C$6</definedName>
    <definedName name="QB_ROW_5220" localSheetId="0" hidden="1">'Budget Comparison'!$C$10</definedName>
    <definedName name="QB_ROW_53230" localSheetId="3" hidden="1">'060113 to 053114 Actuals'!$D$12</definedName>
    <definedName name="QB_ROW_53230" localSheetId="2" hidden="1">'060114 to 053115 Actuals'!$D$14</definedName>
    <definedName name="QB_ROW_53230" localSheetId="1" hidden="1">'060115 to 053115 Actuals'!$D$12</definedName>
    <definedName name="QB_ROW_53230" localSheetId="0" hidden="1">'Budget Comparison'!$D$17</definedName>
    <definedName name="QB_ROW_57230" localSheetId="2" hidden="1">'060114 to 053115 Actuals'!$D$38</definedName>
    <definedName name="QB_ROW_57230" localSheetId="1" hidden="1">'060115 to 053115 Actuals'!$D$38</definedName>
    <definedName name="QB_ROW_59030" localSheetId="3" hidden="1">'060113 to 053114 Actuals'!$D$16</definedName>
    <definedName name="QB_ROW_59030" localSheetId="2" hidden="1">'060114 to 053115 Actuals'!$D$18</definedName>
    <definedName name="QB_ROW_59030" localSheetId="1" hidden="1">'060115 to 053115 Actuals'!$D$16</definedName>
    <definedName name="QB_ROW_59030" localSheetId="0" hidden="1">'Budget Comparison'!$D$23</definedName>
    <definedName name="QB_ROW_59330" localSheetId="3" hidden="1">'060113 to 053114 Actuals'!$D$19</definedName>
    <definedName name="QB_ROW_59330" localSheetId="2" hidden="1">'060114 to 053115 Actuals'!$D$21</definedName>
    <definedName name="QB_ROW_59330" localSheetId="1" hidden="1">'060115 to 053115 Actuals'!$D$19</definedName>
    <definedName name="QB_ROW_59330" localSheetId="0" hidden="1">'Budget Comparison'!$D$26</definedName>
    <definedName name="QB_ROW_6220" localSheetId="3" hidden="1">'060113 to 053114 Actuals'!$C$4</definedName>
    <definedName name="QB_ROW_6220" localSheetId="2" hidden="1">'060114 to 053115 Actuals'!$C$5</definedName>
    <definedName name="QB_ROW_6220" localSheetId="1" hidden="1">'060115 to 053115 Actuals'!$C$5</definedName>
    <definedName name="QB_ROW_6220" localSheetId="0" hidden="1">'Budget Comparison'!$C$9</definedName>
    <definedName name="QB_ROW_63240" localSheetId="3" hidden="1">'060113 to 053114 Actuals'!$E$27</definedName>
    <definedName name="QB_ROW_63240" localSheetId="1" hidden="1">'060115 to 053115 Actuals'!$E$27</definedName>
    <definedName name="QB_ROW_63240" localSheetId="0" hidden="1">'Budget Comparison'!$E$34</definedName>
    <definedName name="QB_ROW_65230" localSheetId="1" hidden="1">'060115 to 053115 Actuals'!$D$13</definedName>
    <definedName name="QB_ROW_65230" localSheetId="0" hidden="1">'Budget Comparison'!$D$18</definedName>
    <definedName name="QB_ROW_68240" localSheetId="3" hidden="1">'060113 to 053114 Actuals'!$E$46</definedName>
    <definedName name="QB_ROW_69230" localSheetId="3" hidden="1">'060113 to 053114 Actuals'!$D$41</definedName>
    <definedName name="QB_ROW_69230" localSheetId="2" hidden="1">'060114 to 053115 Actuals'!$D$49</definedName>
    <definedName name="QB_ROW_69230" localSheetId="1" hidden="1">'060115 to 053115 Actuals'!$D$43</definedName>
    <definedName name="QB_ROW_69230" localSheetId="0" hidden="1">'Budget Comparison'!$D$57</definedName>
    <definedName name="QB_ROW_75230" localSheetId="3" hidden="1">'060113 to 053114 Actuals'!$D$14</definedName>
    <definedName name="QB_ROW_75230" localSheetId="2" hidden="1">'060114 to 053115 Actuals'!$D$16</definedName>
    <definedName name="QB_ROW_75230" localSheetId="1" hidden="1">'060115 to 053115 Actuals'!$D$15</definedName>
    <definedName name="QB_ROW_75230" localSheetId="0" hidden="1">'Budget Comparison'!$D$20</definedName>
    <definedName name="QB_ROW_76230" localSheetId="2" hidden="1">'060114 to 053115 Actuals'!$D$41</definedName>
    <definedName name="QB_ROW_77230" localSheetId="3" hidden="1">'060113 to 053114 Actuals'!$D$42</definedName>
    <definedName name="QB_ROW_77230" localSheetId="2" hidden="1">'060114 to 053115 Actuals'!$D$50</definedName>
    <definedName name="QB_ROW_77230" localSheetId="1" hidden="1">'060115 to 053115 Actuals'!$D$44</definedName>
    <definedName name="QB_ROW_77230" localSheetId="0" hidden="1">'Budget Comparison'!$D$58</definedName>
    <definedName name="QB_ROW_78240" localSheetId="3" hidden="1">'060113 to 053114 Actuals'!$E$30</definedName>
    <definedName name="QB_ROW_78240" localSheetId="2" hidden="1">'060114 to 053115 Actuals'!$E$31</definedName>
    <definedName name="QB_ROW_78240" localSheetId="1" hidden="1">'060115 to 053115 Actuals'!$E$31</definedName>
    <definedName name="QB_ROW_78240" localSheetId="0" hidden="1">'Budget Comparison'!$E$38</definedName>
    <definedName name="QB_ROW_81220" localSheetId="3" hidden="1">'060113 to 053114 Actuals'!$C$6</definedName>
    <definedName name="QB_ROW_81220" localSheetId="2" hidden="1">'060114 to 053115 Actuals'!$C$7</definedName>
    <definedName name="QB_ROW_82230" localSheetId="3" hidden="1">'060113 to 053114 Actuals'!$D$43</definedName>
    <definedName name="QB_ROW_82230" localSheetId="2" hidden="1">'060114 to 053115 Actuals'!$D$52</definedName>
    <definedName name="QB_ROW_82230" localSheetId="1" hidden="1">'060115 to 053115 Actuals'!$D$45</definedName>
    <definedName name="QB_ROW_82230" localSheetId="0" hidden="1">'Budget Comparison'!$D$60</definedName>
    <definedName name="QB_ROW_83230" localSheetId="2" hidden="1">'060114 to 053115 Actuals'!$D$47</definedName>
    <definedName name="QB_ROW_84230" localSheetId="2" hidden="1">'060114 to 053115 Actuals'!$D$48</definedName>
    <definedName name="QB_ROW_85040" localSheetId="3" hidden="1">'060113 to 053114 Actuals'!$E$33</definedName>
    <definedName name="QB_ROW_85040" localSheetId="2" hidden="1">'060114 to 053115 Actuals'!$E$33</definedName>
    <definedName name="QB_ROW_85040" localSheetId="1" hidden="1">'060115 to 053115 Actuals'!$E$33</definedName>
    <definedName name="QB_ROW_85040" localSheetId="0" hidden="1">'Budget Comparison'!$E$40</definedName>
    <definedName name="QB_ROW_85340" localSheetId="3" hidden="1">'060113 to 053114 Actuals'!$E$35</definedName>
    <definedName name="QB_ROW_85340" localSheetId="2" hidden="1">'060114 to 053115 Actuals'!$E$36</definedName>
    <definedName name="QB_ROW_85340" localSheetId="1" hidden="1">'060115 to 053115 Actuals'!$E$36</definedName>
    <definedName name="QB_ROW_85340" localSheetId="0" hidden="1">'Budget Comparison'!$E$43</definedName>
    <definedName name="QB_ROW_86250" localSheetId="2" hidden="1">'060114 to 053115 Actuals'!$F$35</definedName>
    <definedName name="QB_ROW_86250" localSheetId="1" hidden="1">'060115 to 053115 Actuals'!$F$35</definedName>
    <definedName name="QB_ROW_86250" localSheetId="0" hidden="1">'Budget Comparison'!$F$42</definedName>
    <definedName name="QB_ROW_87240" localSheetId="3" hidden="1">'060113 to 053114 Actuals'!$E$31</definedName>
    <definedName name="QB_ROW_87240" localSheetId="2" hidden="1">'060114 to 053115 Actuals'!$E$32</definedName>
    <definedName name="QB_ROW_87240" localSheetId="1" hidden="1">'060115 to 053115 Actuals'!$E$32</definedName>
    <definedName name="QB_ROW_87240" localSheetId="0" hidden="1">'Budget Comparison'!$E$39</definedName>
    <definedName name="QB_ROW_88020" localSheetId="3" hidden="1">'060113 to 053114 Actuals'!$C$10</definedName>
    <definedName name="QB_ROW_88020" localSheetId="2" hidden="1">'060114 to 053115 Actuals'!$C$12</definedName>
    <definedName name="QB_ROW_88020" localSheetId="1" hidden="1">'060115 to 053115 Actuals'!$C$11</definedName>
    <definedName name="QB_ROW_88020" localSheetId="0" hidden="1">'Budget Comparison'!$C$16</definedName>
    <definedName name="QB_ROW_88320" localSheetId="3" hidden="1">'060113 to 053114 Actuals'!$C$37</definedName>
    <definedName name="QB_ROW_88320" localSheetId="2" hidden="1">'060114 to 053115 Actuals'!$C$39</definedName>
    <definedName name="QB_ROW_88320" localSheetId="1" hidden="1">'060115 to 053115 Actuals'!$C$39</definedName>
    <definedName name="QB_ROW_88320" localSheetId="0" hidden="1">'Budget Comparison'!$C$44</definedName>
    <definedName name="QB_ROW_89250" localSheetId="3" hidden="1">'060113 to 053114 Actuals'!$F$34</definedName>
    <definedName name="QB_ROW_89250" localSheetId="2" hidden="1">'060114 to 053115 Actuals'!$F$34</definedName>
    <definedName name="QB_ROW_89250" localSheetId="1" hidden="1">'060115 to 053115 Actuals'!$F$34</definedName>
    <definedName name="QB_ROW_89250" localSheetId="0" hidden="1">'Budget Comparison'!$F$41</definedName>
    <definedName name="QB_ROW_90240" localSheetId="3" hidden="1">'060113 to 053114 Actuals'!$E$32</definedName>
    <definedName name="QB_ROW_91240" localSheetId="3" hidden="1">'060113 to 053114 Actuals'!$E$45</definedName>
    <definedName name="QB_ROW_91240" localSheetId="2" hidden="1">'060114 to 053115 Actuals'!$E$54</definedName>
    <definedName name="QB_ROW_91240" localSheetId="1" hidden="1">'060115 to 053115 Actuals'!$E$47</definedName>
    <definedName name="QB_ROW_91240" localSheetId="0" hidden="1">'Budget Comparison'!$E$62</definedName>
    <definedName name="QB_ROW_96220" localSheetId="3" hidden="1">'060113 to 053114 Actuals'!$C$39</definedName>
    <definedName name="QB_ROW_96220" localSheetId="2" hidden="1">'060114 to 053115 Actuals'!$C$43</definedName>
    <definedName name="QB_ROW_97240" localSheetId="3" hidden="1">'060113 to 053114 Actuals'!$E$25</definedName>
    <definedName name="QB_ROW_97240" localSheetId="2" hidden="1">'060114 to 053115 Actuals'!$E$27</definedName>
    <definedName name="QB_ROW_97240" localSheetId="1" hidden="1">'060115 to 053115 Actuals'!$E$25</definedName>
    <definedName name="QB_ROW_97240" localSheetId="0" hidden="1">'Budget Comparison'!$E$32</definedName>
    <definedName name="QBCANSUPPORTUPDATE" localSheetId="3">TRUE</definedName>
    <definedName name="QBCANSUPPORTUPDATE" localSheetId="2">TRUE</definedName>
    <definedName name="QBCANSUPPORTUPDATE" localSheetId="1">TRUE</definedName>
    <definedName name="QBCANSUPPORTUPDATE" localSheetId="0">TRUE</definedName>
    <definedName name="QBCOMPANYFILENAME" localSheetId="3">"C:\Users\SHIA\SHIA 1-2011.QBW"</definedName>
    <definedName name="QBCOMPANYFILENAME" localSheetId="2">"C:\Users\SHIA\SHIA 1-2011.QBW"</definedName>
    <definedName name="QBCOMPANYFILENAME" localSheetId="1">"C:\Users\SHIA\SHIA 1-2011.QBW"</definedName>
    <definedName name="QBCOMPANYFILENAME" localSheetId="0">"C:\Users\SHIA\SHIA 1-2011.QBW"</definedName>
    <definedName name="QBENDDATE" localSheetId="3">20140531</definedName>
    <definedName name="QBENDDATE" localSheetId="2">20150531</definedName>
    <definedName name="QBENDDATE" localSheetId="1">20160416</definedName>
    <definedName name="QBENDDATE" localSheetId="0">20160220</definedName>
    <definedName name="QBHEADERSONSCREEN" localSheetId="3">FALSE</definedName>
    <definedName name="QBHEADERSONSCREEN" localSheetId="2">FALSE</definedName>
    <definedName name="QBHEADERSONSCREEN" localSheetId="1">FALSE</definedName>
    <definedName name="QBHEADERSONSCREEN" localSheetId="0">FALSE</definedName>
    <definedName name="QBMETADATASIZE" localSheetId="3">5892</definedName>
    <definedName name="QBMETADATASIZE" localSheetId="1">5892</definedName>
    <definedName name="QBMETADATASIZE" localSheetId="0">5892</definedName>
    <definedName name="QBPRESERVECOLOR" localSheetId="3">TRUE</definedName>
    <definedName name="QBPRESERVECOLOR" localSheetId="2">TRUE</definedName>
    <definedName name="QBPRESERVECOLOR" localSheetId="1">TRUE</definedName>
    <definedName name="QBPRESERVECOLOR" localSheetId="0">TRUE</definedName>
    <definedName name="QBPRESERVEFONT" localSheetId="3">TRUE</definedName>
    <definedName name="QBPRESERVEFONT" localSheetId="2">TRUE</definedName>
    <definedName name="QBPRESERVEFONT" localSheetId="1">TRUE</definedName>
    <definedName name="QBPRESERVEFONT" localSheetId="0">TRUE</definedName>
    <definedName name="QBPRESERVEROWHEIGHT" localSheetId="3">TRUE</definedName>
    <definedName name="QBPRESERVEROWHEIGHT" localSheetId="2">TRUE</definedName>
    <definedName name="QBPRESERVEROWHEIGHT" localSheetId="1">TRUE</definedName>
    <definedName name="QBPRESERVEROWHEIGHT" localSheetId="0">TRUE</definedName>
    <definedName name="QBPRESERVESPACE" localSheetId="3">TRUE</definedName>
    <definedName name="QBPRESERVESPACE" localSheetId="2">TRUE</definedName>
    <definedName name="QBPRESERVESPACE" localSheetId="1">TRUE</definedName>
    <definedName name="QBPRESERVESPACE" localSheetId="0">TRUE</definedName>
    <definedName name="QBREPORTCOLAXIS" localSheetId="3">6</definedName>
    <definedName name="QBREPORTCOLAXIS" localSheetId="2">6</definedName>
    <definedName name="QBREPORTCOLAXIS" localSheetId="1">6</definedName>
    <definedName name="QBREPORTCOLAXIS" localSheetId="0">0</definedName>
    <definedName name="QBREPORTCOMPANYID" localSheetId="3">"04ae3f1ed5134b328d27d8f40d1c30d9"</definedName>
    <definedName name="QBREPORTCOMPANYID" localSheetId="2">"04ae3f1ed5134b328d27d8f40d1c30d9"</definedName>
    <definedName name="QBREPORTCOMPANYID" localSheetId="1">"04ae3f1ed5134b328d27d8f40d1c30d9"</definedName>
    <definedName name="QBREPORTCOMPANYID" localSheetId="0">"04ae3f1ed5134b328d27d8f40d1c30d9"</definedName>
    <definedName name="QBREPORTCOMPARECOL_ANNUALBUDGET" localSheetId="3">FALSE</definedName>
    <definedName name="QBREPORTCOMPARECOL_ANNUALBUDGET" localSheetId="2">FALSE</definedName>
    <definedName name="QBREPORTCOMPARECOL_ANNUALBUDGET" localSheetId="1">FALSE</definedName>
    <definedName name="QBREPORTCOMPARECOL_ANNUALBUDGET" localSheetId="0">FALSE</definedName>
    <definedName name="QBREPORTCOMPARECOL_AVGCOGS" localSheetId="3">FALSE</definedName>
    <definedName name="QBREPORTCOMPARECOL_AVGCOGS" localSheetId="1">FALSE</definedName>
    <definedName name="QBREPORTCOMPARECOL_AVGCOGS" localSheetId="0">FALSE</definedName>
    <definedName name="QBREPORTCOMPARECOL_AVGPRICE" localSheetId="3">FALSE</definedName>
    <definedName name="QBREPORTCOMPARECOL_AVGPRICE" localSheetId="1">FALSE</definedName>
    <definedName name="QBREPORTCOMPARECOL_AVGPRICE" localSheetId="0">FALSE</definedName>
    <definedName name="QBREPORTCOMPARECOL_BUDDIFF" localSheetId="3">FALSE</definedName>
    <definedName name="QBREPORTCOMPARECOL_BUDDIFF" localSheetId="2">FALSE</definedName>
    <definedName name="QBREPORTCOMPARECOL_BUDDIFF" localSheetId="1">FALSE</definedName>
    <definedName name="QBREPORTCOMPARECOL_BUDDIFF" localSheetId="0">FALSE</definedName>
    <definedName name="QBREPORTCOMPARECOL_BUDGET" localSheetId="3">FALSE</definedName>
    <definedName name="QBREPORTCOMPARECOL_BUDGET" localSheetId="2">FALSE</definedName>
    <definedName name="QBREPORTCOMPARECOL_BUDGET" localSheetId="1">FALSE</definedName>
    <definedName name="QBREPORTCOMPARECOL_BUDGET" localSheetId="0">FALSE</definedName>
    <definedName name="QBREPORTCOMPARECOL_BUDPCT" localSheetId="3">FALSE</definedName>
    <definedName name="QBREPORTCOMPARECOL_BUDPCT" localSheetId="2">FALSE</definedName>
    <definedName name="QBREPORTCOMPARECOL_BUDPCT" localSheetId="1">FALSE</definedName>
    <definedName name="QBREPORTCOMPARECOL_BUDPCT" localSheetId="0">FALSE</definedName>
    <definedName name="QBREPORTCOMPARECOL_COGS" localSheetId="3">FALSE</definedName>
    <definedName name="QBREPORTCOMPARECOL_COGS" localSheetId="1">FALSE</definedName>
    <definedName name="QBREPORTCOMPARECOL_COGS" localSheetId="0">FALSE</definedName>
    <definedName name="QBREPORTCOMPARECOL_EXCLUDEAMOUNT" localSheetId="3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3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3">FALSE</definedName>
    <definedName name="QBREPORTCOMPARECOL_FORECAST" localSheetId="2">FALSE</definedName>
    <definedName name="QBREPORTCOMPARECOL_FORECAST" localSheetId="1">FALSE</definedName>
    <definedName name="QBREPORTCOMPARECOL_FORECAST" localSheetId="0">FALSE</definedName>
    <definedName name="QBREPORTCOMPARECOL_GROSSMARGIN" localSheetId="3">FALSE</definedName>
    <definedName name="QBREPORTCOMPARECOL_GROSSMARGIN" localSheetId="1">FALSE</definedName>
    <definedName name="QBREPORTCOMPARECOL_GROSSMARGIN" localSheetId="0">FALSE</definedName>
    <definedName name="QBREPORTCOMPARECOL_GROSSMARGINPCT" localSheetId="3">FALSE</definedName>
    <definedName name="QBREPORTCOMPARECOL_GROSSMARGINPCT" localSheetId="1">FALSE</definedName>
    <definedName name="QBREPORTCOMPARECOL_GROSSMARGINPCT" localSheetId="0">FALSE</definedName>
    <definedName name="QBREPORTCOMPARECOL_HOURS" localSheetId="3">FALSE</definedName>
    <definedName name="QBREPORTCOMPARECOL_HOURS" localSheetId="2">FALSE</definedName>
    <definedName name="QBREPORTCOMPARECOL_HOURS" localSheetId="1">FALSE</definedName>
    <definedName name="QBREPORTCOMPARECOL_HOURS" localSheetId="0">FALSE</definedName>
    <definedName name="QBREPORTCOMPARECOL_PCTCOL" localSheetId="3">FALSE</definedName>
    <definedName name="QBREPORTCOMPARECOL_PCTCOL" localSheetId="2">FALSE</definedName>
    <definedName name="QBREPORTCOMPARECOL_PCTCOL" localSheetId="1">FALSE</definedName>
    <definedName name="QBREPORTCOMPARECOL_PCTCOL" localSheetId="0">FALSE</definedName>
    <definedName name="QBREPORTCOMPARECOL_PCTEXPENSE" localSheetId="3">FALSE</definedName>
    <definedName name="QBREPORTCOMPARECOL_PCTEXPENSE" localSheetId="2">FALSE</definedName>
    <definedName name="QBREPORTCOMPARECOL_PCTEXPENSE" localSheetId="1">FALSE</definedName>
    <definedName name="QBREPORTCOMPARECOL_PCTEXPENSE" localSheetId="0">FALSE</definedName>
    <definedName name="QBREPORTCOMPARECOL_PCTINCOME" localSheetId="3">FALSE</definedName>
    <definedName name="QBREPORTCOMPARECOL_PCTINCOME" localSheetId="2">FALSE</definedName>
    <definedName name="QBREPORTCOMPARECOL_PCTINCOME" localSheetId="1">FALSE</definedName>
    <definedName name="QBREPORTCOMPARECOL_PCTINCOME" localSheetId="0">FALSE</definedName>
    <definedName name="QBREPORTCOMPARECOL_PCTOFSALES" localSheetId="3">FALSE</definedName>
    <definedName name="QBREPORTCOMPARECOL_PCTOFSALES" localSheetId="1">FALSE</definedName>
    <definedName name="QBREPORTCOMPARECOL_PCTOFSALES" localSheetId="0">FALSE</definedName>
    <definedName name="QBREPORTCOMPARECOL_PCTROW" localSheetId="3">FALSE</definedName>
    <definedName name="QBREPORTCOMPARECOL_PCTROW" localSheetId="2">FALSE</definedName>
    <definedName name="QBREPORTCOMPARECOL_PCTROW" localSheetId="1">FALSE</definedName>
    <definedName name="QBREPORTCOMPARECOL_PCTROW" localSheetId="0">FALSE</definedName>
    <definedName name="QBREPORTCOMPARECOL_PPDIFF" localSheetId="3">FALSE</definedName>
    <definedName name="QBREPORTCOMPARECOL_PPDIFF" localSheetId="2">FALSE</definedName>
    <definedName name="QBREPORTCOMPARECOL_PPDIFF" localSheetId="1">FALSE</definedName>
    <definedName name="QBREPORTCOMPARECOL_PPDIFF" localSheetId="0">FALSE</definedName>
    <definedName name="QBREPORTCOMPARECOL_PPPCT" localSheetId="3">FALSE</definedName>
    <definedName name="QBREPORTCOMPARECOL_PPPCT" localSheetId="2">FALSE</definedName>
    <definedName name="QBREPORTCOMPARECOL_PPPCT" localSheetId="1">FALSE</definedName>
    <definedName name="QBREPORTCOMPARECOL_PPPCT" localSheetId="0">FALSE</definedName>
    <definedName name="QBREPORTCOMPARECOL_PREVPERIOD" localSheetId="3">FALSE</definedName>
    <definedName name="QBREPORTCOMPARECOL_PREVPERIOD" localSheetId="2">FALSE</definedName>
    <definedName name="QBREPORTCOMPARECOL_PREVPERIOD" localSheetId="1">FALSE</definedName>
    <definedName name="QBREPORTCOMPARECOL_PREVPERIOD" localSheetId="0">FALSE</definedName>
    <definedName name="QBREPORTCOMPARECOL_PREVYEAR" localSheetId="3">FALSE</definedName>
    <definedName name="QBREPORTCOMPARECOL_PREVYEAR" localSheetId="2">FALSE</definedName>
    <definedName name="QBREPORTCOMPARECOL_PREVYEAR" localSheetId="1">FALSE</definedName>
    <definedName name="QBREPORTCOMPARECOL_PREVYEAR" localSheetId="0">FALSE</definedName>
    <definedName name="QBREPORTCOMPARECOL_PYDIFF" localSheetId="3">FALSE</definedName>
    <definedName name="QBREPORTCOMPARECOL_PYDIFF" localSheetId="2">FALSE</definedName>
    <definedName name="QBREPORTCOMPARECOL_PYDIFF" localSheetId="1">FALSE</definedName>
    <definedName name="QBREPORTCOMPARECOL_PYDIFF" localSheetId="0">FALSE</definedName>
    <definedName name="QBREPORTCOMPARECOL_PYPCT" localSheetId="3">FALSE</definedName>
    <definedName name="QBREPORTCOMPARECOL_PYPCT" localSheetId="2">FALSE</definedName>
    <definedName name="QBREPORTCOMPARECOL_PYPCT" localSheetId="1">FALSE</definedName>
    <definedName name="QBREPORTCOMPARECOL_PYPCT" localSheetId="0">FALSE</definedName>
    <definedName name="QBREPORTCOMPARECOL_QTY" localSheetId="3">FALSE</definedName>
    <definedName name="QBREPORTCOMPARECOL_QTY" localSheetId="2">FALSE</definedName>
    <definedName name="QBREPORTCOMPARECOL_QTY" localSheetId="1">FALSE</definedName>
    <definedName name="QBREPORTCOMPARECOL_QTY" localSheetId="0">FALSE</definedName>
    <definedName name="QBREPORTCOMPARECOL_RATE" localSheetId="3">FALSE</definedName>
    <definedName name="QBREPORTCOMPARECOL_RATE" localSheetId="2">FALSE</definedName>
    <definedName name="QBREPORTCOMPARECOL_RATE" localSheetId="1">FALSE</definedName>
    <definedName name="QBREPORTCOMPARECOL_RATE" localSheetId="0">FALSE</definedName>
    <definedName name="QBREPORTCOMPARECOL_TRIPBILLEDMILES" localSheetId="3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3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3">FALSE</definedName>
    <definedName name="QBREPORTCOMPARECOL_TRIPMILES" localSheetId="2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3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3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3">FALSE</definedName>
    <definedName name="QBREPORTCOMPARECOL_TRIPUNBILLEDMILES" localSheetId="1">FALSE</definedName>
    <definedName name="QBREPORTCOMPARECOL_TRIPUNBILLEDMILES" localSheetId="0">FALSE</definedName>
    <definedName name="QBREPORTCOMPARECOL_YTD" localSheetId="3">FALSE</definedName>
    <definedName name="QBREPORTCOMPARECOL_YTD" localSheetId="2">FALSE</definedName>
    <definedName name="QBREPORTCOMPARECOL_YTD" localSheetId="1">FALSE</definedName>
    <definedName name="QBREPORTCOMPARECOL_YTD" localSheetId="0">FALSE</definedName>
    <definedName name="QBREPORTCOMPARECOL_YTDBUDGET" localSheetId="3">FALSE</definedName>
    <definedName name="QBREPORTCOMPARECOL_YTDBUDGET" localSheetId="2">FALSE</definedName>
    <definedName name="QBREPORTCOMPARECOL_YTDBUDGET" localSheetId="1">FALSE</definedName>
    <definedName name="QBREPORTCOMPARECOL_YTDBUDGET" localSheetId="0">FALSE</definedName>
    <definedName name="QBREPORTCOMPARECOL_YTDPCT" localSheetId="3">FALSE</definedName>
    <definedName name="QBREPORTCOMPARECOL_YTDPCT" localSheetId="2">FALSE</definedName>
    <definedName name="QBREPORTCOMPARECOL_YTDPCT" localSheetId="1">FALSE</definedName>
    <definedName name="QBREPORTCOMPARECOL_YTDPCT" localSheetId="0">FALSE</definedName>
    <definedName name="QBREPORTROWAXIS" localSheetId="3">11</definedName>
    <definedName name="QBREPORTROWAXIS" localSheetId="2">11</definedName>
    <definedName name="QBREPORTROWAXIS" localSheetId="1">11</definedName>
    <definedName name="QBREPORTROWAXIS" localSheetId="0">11</definedName>
    <definedName name="QBREPORTSUBCOLAXIS" localSheetId="3">0</definedName>
    <definedName name="QBREPORTSUBCOLAXIS" localSheetId="2">0</definedName>
    <definedName name="QBREPORTSUBCOLAXIS" localSheetId="1">0</definedName>
    <definedName name="QBREPORTSUBCOLAXIS" localSheetId="0">0</definedName>
    <definedName name="QBREPORTTYPE" localSheetId="3">231</definedName>
    <definedName name="QBREPORTTYPE" localSheetId="2">231</definedName>
    <definedName name="QBREPORTTYPE" localSheetId="1">231</definedName>
    <definedName name="QBREPORTTYPE" localSheetId="0">0</definedName>
    <definedName name="QBROWHEADERS" localSheetId="3">6</definedName>
    <definedName name="QBROWHEADERS" localSheetId="2">6</definedName>
    <definedName name="QBROWHEADERS" localSheetId="1">6</definedName>
    <definedName name="QBROWHEADERS" localSheetId="0">6</definedName>
    <definedName name="QBSTARTDATE" localSheetId="3">20130601</definedName>
    <definedName name="QBSTARTDATE" localSheetId="1">20150601</definedName>
    <definedName name="QBSTARTDATE" localSheetId="0">20150601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8" i="8"/>
  <c r="AA49" s="1"/>
  <c r="Y48"/>
  <c r="Y49" s="1"/>
  <c r="W48"/>
  <c r="W49" s="1"/>
  <c r="U48"/>
  <c r="U49" s="1"/>
  <c r="S48"/>
  <c r="S49" s="1"/>
  <c r="Q48"/>
  <c r="Q49" s="1"/>
  <c r="O48"/>
  <c r="O49" s="1"/>
  <c r="M48"/>
  <c r="M49" s="1"/>
  <c r="K48"/>
  <c r="K49" s="1"/>
  <c r="I48"/>
  <c r="I49" s="1"/>
  <c r="G48"/>
  <c r="AC48" s="1"/>
  <c r="AC47"/>
  <c r="AC45"/>
  <c r="AC44"/>
  <c r="AC43"/>
  <c r="AC41"/>
  <c r="AC40"/>
  <c r="AC38"/>
  <c r="AA36"/>
  <c r="AA37" s="1"/>
  <c r="AA39" s="1"/>
  <c r="Y36"/>
  <c r="Y37" s="1"/>
  <c r="W36"/>
  <c r="W37" s="1"/>
  <c r="U36"/>
  <c r="U37" s="1"/>
  <c r="S36"/>
  <c r="S37" s="1"/>
  <c r="S39" s="1"/>
  <c r="Q36"/>
  <c r="Q37" s="1"/>
  <c r="O36"/>
  <c r="O37" s="1"/>
  <c r="M36"/>
  <c r="M37" s="1"/>
  <c r="K36"/>
  <c r="K37" s="1"/>
  <c r="K39" s="1"/>
  <c r="I36"/>
  <c r="I37" s="1"/>
  <c r="G36"/>
  <c r="G37" s="1"/>
  <c r="AC35"/>
  <c r="AC34"/>
  <c r="AC32"/>
  <c r="AC31"/>
  <c r="AA29"/>
  <c r="Y29"/>
  <c r="W29"/>
  <c r="U29"/>
  <c r="S29"/>
  <c r="Q29"/>
  <c r="O29"/>
  <c r="M29"/>
  <c r="AC29" s="1"/>
  <c r="K29"/>
  <c r="I29"/>
  <c r="G29"/>
  <c r="AC28"/>
  <c r="AC27"/>
  <c r="AC26"/>
  <c r="AC25"/>
  <c r="AA23"/>
  <c r="Y23"/>
  <c r="W23"/>
  <c r="W39" s="1"/>
  <c r="U23"/>
  <c r="U39" s="1"/>
  <c r="S23"/>
  <c r="Q23"/>
  <c r="O23"/>
  <c r="O39" s="1"/>
  <c r="M23"/>
  <c r="M39" s="1"/>
  <c r="K23"/>
  <c r="I23"/>
  <c r="G23"/>
  <c r="G39" s="1"/>
  <c r="AC22"/>
  <c r="AC21"/>
  <c r="AA19"/>
  <c r="Y19"/>
  <c r="W19"/>
  <c r="U19"/>
  <c r="S19"/>
  <c r="Q19"/>
  <c r="O19"/>
  <c r="M19"/>
  <c r="K19"/>
  <c r="I19"/>
  <c r="G19"/>
  <c r="AC18"/>
  <c r="AC17"/>
  <c r="AC15"/>
  <c r="AC14"/>
  <c r="AC13"/>
  <c r="AC12"/>
  <c r="AC10"/>
  <c r="AA8"/>
  <c r="Y8"/>
  <c r="W8"/>
  <c r="U8"/>
  <c r="S8"/>
  <c r="Q8"/>
  <c r="O8"/>
  <c r="M8"/>
  <c r="K8"/>
  <c r="I8"/>
  <c r="G8"/>
  <c r="AC8" s="1"/>
  <c r="AC7"/>
  <c r="AC6"/>
  <c r="AC5"/>
  <c r="AC4"/>
  <c r="AC3"/>
  <c r="AA51" l="1"/>
  <c r="M50"/>
  <c r="M51" s="1"/>
  <c r="U50"/>
  <c r="U51"/>
  <c r="I39"/>
  <c r="AC39" s="1"/>
  <c r="Q39"/>
  <c r="Y39"/>
  <c r="O50"/>
  <c r="O51" s="1"/>
  <c r="W50"/>
  <c r="W51"/>
  <c r="I50"/>
  <c r="I51" s="1"/>
  <c r="Q50"/>
  <c r="Y50"/>
  <c r="Y51" s="1"/>
  <c r="Q51"/>
  <c r="AC37"/>
  <c r="K50"/>
  <c r="K51" s="1"/>
  <c r="S50"/>
  <c r="S51" s="1"/>
  <c r="AA50"/>
  <c r="AC23"/>
  <c r="AC36"/>
  <c r="G49"/>
  <c r="AC19"/>
  <c r="K68" i="1"/>
  <c r="AC49" i="8" l="1"/>
  <c r="G50"/>
  <c r="I46" i="1"/>
  <c r="K46"/>
  <c r="M46"/>
  <c r="O46"/>
  <c r="O63"/>
  <c r="G64"/>
  <c r="I64"/>
  <c r="K64"/>
  <c r="M64"/>
  <c r="O64"/>
  <c r="AC49" i="7"/>
  <c r="U49"/>
  <c r="M49"/>
  <c r="AC48"/>
  <c r="AA48"/>
  <c r="AA49" s="1"/>
  <c r="Y48"/>
  <c r="Y49" s="1"/>
  <c r="W48"/>
  <c r="W49" s="1"/>
  <c r="U48"/>
  <c r="S48"/>
  <c r="S49" s="1"/>
  <c r="Q48"/>
  <c r="Q49" s="1"/>
  <c r="O48"/>
  <c r="O49" s="1"/>
  <c r="M48"/>
  <c r="K48"/>
  <c r="K49" s="1"/>
  <c r="K50" s="1"/>
  <c r="K51" s="1"/>
  <c r="I48"/>
  <c r="I49" s="1"/>
  <c r="G48"/>
  <c r="AE48" s="1"/>
  <c r="AE47"/>
  <c r="AE46"/>
  <c r="AE45"/>
  <c r="AE43"/>
  <c r="AE42"/>
  <c r="AE41"/>
  <c r="AE39"/>
  <c r="AE38"/>
  <c r="AA36"/>
  <c r="AA37" s="1"/>
  <c r="S36"/>
  <c r="S37" s="1"/>
  <c r="K36"/>
  <c r="K37" s="1"/>
  <c r="AC35"/>
  <c r="AC36" s="1"/>
  <c r="AA35"/>
  <c r="Y35"/>
  <c r="Y36" s="1"/>
  <c r="Y37" s="1"/>
  <c r="W35"/>
  <c r="W36" s="1"/>
  <c r="U35"/>
  <c r="U36" s="1"/>
  <c r="S35"/>
  <c r="Q35"/>
  <c r="Q36" s="1"/>
  <c r="Q37" s="1"/>
  <c r="O35"/>
  <c r="O36" s="1"/>
  <c r="M35"/>
  <c r="M36" s="1"/>
  <c r="K35"/>
  <c r="I35"/>
  <c r="I36" s="1"/>
  <c r="I37" s="1"/>
  <c r="G35"/>
  <c r="AE35" s="1"/>
  <c r="AE34"/>
  <c r="AE32"/>
  <c r="AE31"/>
  <c r="AE30"/>
  <c r="AC28"/>
  <c r="AA28"/>
  <c r="Y28"/>
  <c r="W28"/>
  <c r="U28"/>
  <c r="S28"/>
  <c r="Q28"/>
  <c r="O28"/>
  <c r="M28"/>
  <c r="K28"/>
  <c r="I28"/>
  <c r="G28"/>
  <c r="AE28" s="1"/>
  <c r="AE27"/>
  <c r="AE26"/>
  <c r="AE25"/>
  <c r="AC23"/>
  <c r="AA23"/>
  <c r="Y23"/>
  <c r="W23"/>
  <c r="U23"/>
  <c r="S23"/>
  <c r="Q23"/>
  <c r="O23"/>
  <c r="M23"/>
  <c r="K23"/>
  <c r="I23"/>
  <c r="G23"/>
  <c r="AE23" s="1"/>
  <c r="AE22"/>
  <c r="AE21"/>
  <c r="AC19"/>
  <c r="AC37" s="1"/>
  <c r="AA19"/>
  <c r="Y19"/>
  <c r="W19"/>
  <c r="W37" s="1"/>
  <c r="U19"/>
  <c r="U37" s="1"/>
  <c r="S19"/>
  <c r="Q19"/>
  <c r="O19"/>
  <c r="O37" s="1"/>
  <c r="M19"/>
  <c r="M37" s="1"/>
  <c r="K19"/>
  <c r="I19"/>
  <c r="G19"/>
  <c r="AE18"/>
  <c r="AE17"/>
  <c r="AE15"/>
  <c r="AE14"/>
  <c r="AE13"/>
  <c r="AE12"/>
  <c r="AE11"/>
  <c r="AC8"/>
  <c r="AA8"/>
  <c r="Y8"/>
  <c r="W8"/>
  <c r="U8"/>
  <c r="S8"/>
  <c r="Q8"/>
  <c r="O8"/>
  <c r="M8"/>
  <c r="K8"/>
  <c r="I8"/>
  <c r="G8"/>
  <c r="AE7"/>
  <c r="AE6"/>
  <c r="AE5"/>
  <c r="AE4"/>
  <c r="AE3"/>
  <c r="O65" i="1"/>
  <c r="O49"/>
  <c r="O66" s="1"/>
  <c r="O43"/>
  <c r="O44" s="1"/>
  <c r="O36"/>
  <c r="O30"/>
  <c r="O26"/>
  <c r="O13"/>
  <c r="AC50" i="8" l="1"/>
  <c r="G51"/>
  <c r="AC51" s="1"/>
  <c r="O67" i="1"/>
  <c r="O68" s="1"/>
  <c r="AC51" i="7"/>
  <c r="G37"/>
  <c r="AE37" s="1"/>
  <c r="O50"/>
  <c r="W50"/>
  <c r="M50"/>
  <c r="M51" s="1"/>
  <c r="O51"/>
  <c r="W51"/>
  <c r="I50"/>
  <c r="I51" s="1"/>
  <c r="Q50"/>
  <c r="Q51" s="1"/>
  <c r="Y50"/>
  <c r="Y51" s="1"/>
  <c r="U50"/>
  <c r="U51" s="1"/>
  <c r="S50"/>
  <c r="S51" s="1"/>
  <c r="AA50"/>
  <c r="AA51" s="1"/>
  <c r="AC50"/>
  <c r="G49"/>
  <c r="G36"/>
  <c r="AE36" s="1"/>
  <c r="AE8"/>
  <c r="AE19"/>
  <c r="K52" i="1"/>
  <c r="AE49" i="7" l="1"/>
  <c r="G50"/>
  <c r="M49" i="1"/>
  <c r="M26"/>
  <c r="K26"/>
  <c r="AE50" i="7" l="1"/>
  <c r="G51"/>
  <c r="AE51" s="1"/>
  <c r="M65" i="1"/>
  <c r="M66" s="1"/>
  <c r="K43"/>
  <c r="K44" s="1"/>
  <c r="M13"/>
  <c r="M30"/>
  <c r="K65"/>
  <c r="K66" s="1"/>
  <c r="K36"/>
  <c r="K30"/>
  <c r="K13"/>
  <c r="R56" i="4"/>
  <c r="N56"/>
  <c r="J56"/>
  <c r="R55"/>
  <c r="Q55"/>
  <c r="Q56" s="1"/>
  <c r="P55"/>
  <c r="P56" s="1"/>
  <c r="O55"/>
  <c r="O56" s="1"/>
  <c r="N55"/>
  <c r="M55"/>
  <c r="M56" s="1"/>
  <c r="L55"/>
  <c r="L56" s="1"/>
  <c r="K55"/>
  <c r="K56" s="1"/>
  <c r="J55"/>
  <c r="I55"/>
  <c r="I56" s="1"/>
  <c r="H55"/>
  <c r="H56" s="1"/>
  <c r="G55"/>
  <c r="S55" s="1"/>
  <c r="S54"/>
  <c r="S52"/>
  <c r="S51"/>
  <c r="S50"/>
  <c r="S49"/>
  <c r="S48"/>
  <c r="S47"/>
  <c r="S46"/>
  <c r="S44"/>
  <c r="S43"/>
  <c r="R42"/>
  <c r="Q42"/>
  <c r="P42"/>
  <c r="O42"/>
  <c r="N42"/>
  <c r="M42"/>
  <c r="L42"/>
  <c r="K42"/>
  <c r="J42"/>
  <c r="I42"/>
  <c r="H42"/>
  <c r="G42"/>
  <c r="S41"/>
  <c r="S38"/>
  <c r="R36"/>
  <c r="R37" s="1"/>
  <c r="Q36"/>
  <c r="Q37" s="1"/>
  <c r="P36"/>
  <c r="P37" s="1"/>
  <c r="O36"/>
  <c r="O37" s="1"/>
  <c r="N36"/>
  <c r="N37" s="1"/>
  <c r="M36"/>
  <c r="L36"/>
  <c r="L37" s="1"/>
  <c r="K36"/>
  <c r="K37" s="1"/>
  <c r="J36"/>
  <c r="J37" s="1"/>
  <c r="I36"/>
  <c r="I37" s="1"/>
  <c r="H36"/>
  <c r="H37" s="1"/>
  <c r="G36"/>
  <c r="S35"/>
  <c r="S34"/>
  <c r="S32"/>
  <c r="S31"/>
  <c r="R29"/>
  <c r="Q29"/>
  <c r="P29"/>
  <c r="O29"/>
  <c r="N29"/>
  <c r="M29"/>
  <c r="M36" i="1" s="1"/>
  <c r="L29" i="4"/>
  <c r="K29"/>
  <c r="J29"/>
  <c r="I29"/>
  <c r="H29"/>
  <c r="G29"/>
  <c r="S28"/>
  <c r="S27"/>
  <c r="R25"/>
  <c r="Q25"/>
  <c r="P25"/>
  <c r="O25"/>
  <c r="N25"/>
  <c r="M25"/>
  <c r="L25"/>
  <c r="K25"/>
  <c r="J25"/>
  <c r="I25"/>
  <c r="H25"/>
  <c r="G25"/>
  <c r="S24"/>
  <c r="S23"/>
  <c r="R21"/>
  <c r="Q21"/>
  <c r="P21"/>
  <c r="O21"/>
  <c r="O39" s="1"/>
  <c r="N21"/>
  <c r="M21"/>
  <c r="L21"/>
  <c r="K21"/>
  <c r="K39" s="1"/>
  <c r="J21"/>
  <c r="I21"/>
  <c r="H21"/>
  <c r="G21"/>
  <c r="S20"/>
  <c r="S19"/>
  <c r="S17"/>
  <c r="S16"/>
  <c r="S15"/>
  <c r="S14"/>
  <c r="S13"/>
  <c r="S11"/>
  <c r="R9"/>
  <c r="Q9"/>
  <c r="P9"/>
  <c r="O9"/>
  <c r="N9"/>
  <c r="M9"/>
  <c r="L9"/>
  <c r="K9"/>
  <c r="J9"/>
  <c r="I9"/>
  <c r="H9"/>
  <c r="G9"/>
  <c r="S8"/>
  <c r="S7"/>
  <c r="S6"/>
  <c r="S5"/>
  <c r="S4"/>
  <c r="S3"/>
  <c r="K67" i="1" l="1"/>
  <c r="R39" i="4"/>
  <c r="R57" s="1"/>
  <c r="R58" s="1"/>
  <c r="K58"/>
  <c r="K57"/>
  <c r="S29"/>
  <c r="H39"/>
  <c r="H57" s="1"/>
  <c r="H58" s="1"/>
  <c r="L39"/>
  <c r="L57" s="1"/>
  <c r="L58" s="1"/>
  <c r="P39"/>
  <c r="P57" s="1"/>
  <c r="P58" s="1"/>
  <c r="S42"/>
  <c r="N58"/>
  <c r="J39"/>
  <c r="J57" s="1"/>
  <c r="J58" s="1"/>
  <c r="N39"/>
  <c r="N57" s="1"/>
  <c r="O57"/>
  <c r="O58" s="1"/>
  <c r="S36"/>
  <c r="Q58"/>
  <c r="I39"/>
  <c r="I57" s="1"/>
  <c r="I58" s="1"/>
  <c r="Q39"/>
  <c r="Q57" s="1"/>
  <c r="S25"/>
  <c r="M37"/>
  <c r="M39" s="1"/>
  <c r="M57" s="1"/>
  <c r="M58" s="1"/>
  <c r="M43" i="1"/>
  <c r="M44" s="1"/>
  <c r="S9" i="4"/>
  <c r="S21"/>
  <c r="G37"/>
  <c r="G56"/>
  <c r="S56" s="1"/>
  <c r="I65" i="1"/>
  <c r="I66" s="1"/>
  <c r="G65"/>
  <c r="I43"/>
  <c r="I44" s="1"/>
  <c r="G43"/>
  <c r="G44" s="1"/>
  <c r="I36"/>
  <c r="G36"/>
  <c r="I30"/>
  <c r="G30"/>
  <c r="I26"/>
  <c r="G26"/>
  <c r="I13"/>
  <c r="G13"/>
  <c r="G46" l="1"/>
  <c r="G66" s="1"/>
  <c r="G67" s="1"/>
  <c r="I67"/>
  <c r="I68" s="1"/>
  <c r="M67"/>
  <c r="M68" s="1"/>
  <c r="S37" i="4"/>
  <c r="G39"/>
  <c r="S39" l="1"/>
  <c r="G57"/>
  <c r="S57" l="1"/>
  <c r="G58"/>
  <c r="S58" s="1"/>
</calcChain>
</file>

<file path=xl/sharedStrings.xml><?xml version="1.0" encoding="utf-8"?>
<sst xmlns="http://schemas.openxmlformats.org/spreadsheetml/2006/main" count="281" uniqueCount="121">
  <si>
    <t>BUDGET</t>
  </si>
  <si>
    <t>Jun 1, '15 - May 31, 16</t>
  </si>
  <si>
    <t>Income</t>
  </si>
  <si>
    <t>NSF Fees Collected</t>
  </si>
  <si>
    <t>Re-Connection Fee</t>
  </si>
  <si>
    <t>Assessments</t>
  </si>
  <si>
    <t>Bank Interest</t>
  </si>
  <si>
    <t>Late Fees / Penalties</t>
  </si>
  <si>
    <t>Utility Reimb/Spring 5</t>
  </si>
  <si>
    <t>Transfer fee</t>
  </si>
  <si>
    <t>Total Income</t>
  </si>
  <si>
    <t>Expense</t>
  </si>
  <si>
    <t>A/R Write Off</t>
  </si>
  <si>
    <t>ADMINISTRATION</t>
  </si>
  <si>
    <t>Accounting</t>
  </si>
  <si>
    <t>Bookkeeping Srvs</t>
  </si>
  <si>
    <t>Website</t>
  </si>
  <si>
    <t>Bank Fees</t>
  </si>
  <si>
    <t>Facility Rental</t>
  </si>
  <si>
    <t>Meeting Expense</t>
  </si>
  <si>
    <t>Legal</t>
  </si>
  <si>
    <t>Insurance</t>
  </si>
  <si>
    <t>General liability</t>
  </si>
  <si>
    <t>State Comp Ins Fund</t>
  </si>
  <si>
    <t>Total Insurance</t>
  </si>
  <si>
    <t>Membership Fees</t>
  </si>
  <si>
    <t>CRWA</t>
  </si>
  <si>
    <t>NFH</t>
  </si>
  <si>
    <t>Total Membership Fees</t>
  </si>
  <si>
    <t>Office Supplies</t>
  </si>
  <si>
    <t>Gen Supplies</t>
  </si>
  <si>
    <t>Postage</t>
  </si>
  <si>
    <t>Printing&amp;copying</t>
  </si>
  <si>
    <t>Office Supplies - Other</t>
  </si>
  <si>
    <t>Total Office Supplies</t>
  </si>
  <si>
    <t>Permits &amp; Fees</t>
  </si>
  <si>
    <t>Registry of ChartibableTrusts</t>
  </si>
  <si>
    <t>Dept. of Public Health</t>
  </si>
  <si>
    <t>State of California</t>
  </si>
  <si>
    <t>Franchise Tax Board</t>
  </si>
  <si>
    <t>Statement of Information</t>
  </si>
  <si>
    <t>Total State of California</t>
  </si>
  <si>
    <t>Total ADMINISTRATION</t>
  </si>
  <si>
    <t>Total Permits &amp; Fees</t>
  </si>
  <si>
    <t>WATER SYSTEM EXPENSES</t>
  </si>
  <si>
    <t>Equipment Rental</t>
  </si>
  <si>
    <t>Gas</t>
  </si>
  <si>
    <t>Labor</t>
  </si>
  <si>
    <t>Tools/Parts/Materials</t>
  </si>
  <si>
    <t>Repairs - O/S Contractors</t>
  </si>
  <si>
    <t>Utility / Spring 5</t>
  </si>
  <si>
    <t>Total WATER SYSTEM EXPENSES</t>
  </si>
  <si>
    <t>Water Tests/standard</t>
  </si>
  <si>
    <t>Arrowhead Grp</t>
  </si>
  <si>
    <t>Total Water Tests/standard</t>
  </si>
  <si>
    <t>Total Expense</t>
  </si>
  <si>
    <t>Net Income</t>
  </si>
  <si>
    <t>Jun 14</t>
  </si>
  <si>
    <t>Jul 14</t>
  </si>
  <si>
    <t>Aug 14</t>
  </si>
  <si>
    <t>Sep 14</t>
  </si>
  <si>
    <t>Oct 14</t>
  </si>
  <si>
    <t>Nov 14</t>
  </si>
  <si>
    <t>Dec 14</t>
  </si>
  <si>
    <t>Jan 15</t>
  </si>
  <si>
    <t>Feb 15</t>
  </si>
  <si>
    <t>Mar 15</t>
  </si>
  <si>
    <t>Apr 15</t>
  </si>
  <si>
    <t>May 15</t>
  </si>
  <si>
    <t>TOTAL</t>
  </si>
  <si>
    <t>PO Box</t>
  </si>
  <si>
    <t>Land Acquisition</t>
  </si>
  <si>
    <t>Refund</t>
  </si>
  <si>
    <t>Total Land Acquisition</t>
  </si>
  <si>
    <t>66900 · Reconciliation Discrepancies</t>
  </si>
  <si>
    <t>Tax</t>
  </si>
  <si>
    <t>General Contract Work</t>
  </si>
  <si>
    <t>Repairs - OS Contractors</t>
  </si>
  <si>
    <t>Jun 15</t>
  </si>
  <si>
    <t>Jul 15</t>
  </si>
  <si>
    <t>Aug 15</t>
  </si>
  <si>
    <t>Sep 15</t>
  </si>
  <si>
    <t>Oct 15</t>
  </si>
  <si>
    <t>Nov 15</t>
  </si>
  <si>
    <t>Dec 15</t>
  </si>
  <si>
    <t>Jan 16</t>
  </si>
  <si>
    <t>Feb 16</t>
  </si>
  <si>
    <t>Mar 16</t>
  </si>
  <si>
    <t>Misc.</t>
  </si>
  <si>
    <t>Jun 1, '16 - May 31, 17</t>
  </si>
  <si>
    <t>ACTUALS</t>
  </si>
  <si>
    <t>Jun 1, '14 - May 31, 15</t>
  </si>
  <si>
    <t>2017</t>
  </si>
  <si>
    <t>2016</t>
  </si>
  <si>
    <t>2015</t>
  </si>
  <si>
    <t>NOTES</t>
  </si>
  <si>
    <t>Every even year. Last payment November 2014.</t>
  </si>
  <si>
    <t>Annual.</t>
  </si>
  <si>
    <t>Tax Preparation Services</t>
  </si>
  <si>
    <t>As of winter 2016 no longer requesing reimbursement from Snowcrest during winter season for use of electricity for snowmaking.</t>
  </si>
  <si>
    <t>Prepare annual 990EZ/1099s 0116 ($400.00, $84.00), Statement of Information - Board of Directors Change 10/15 ($50.00).</t>
  </si>
  <si>
    <t>PROPOSED</t>
  </si>
  <si>
    <t>Jun 1, '15 - Apr 12, 16</t>
  </si>
  <si>
    <t>2014</t>
  </si>
  <si>
    <t>Jun 1, '13 - May 31, 14</t>
  </si>
  <si>
    <t>Jun 13</t>
  </si>
  <si>
    <t>Jul 13</t>
  </si>
  <si>
    <t>Aug 13</t>
  </si>
  <si>
    <t>Sep 13</t>
  </si>
  <si>
    <t>Oct 13</t>
  </si>
  <si>
    <t>Nov 13</t>
  </si>
  <si>
    <t>Dec 13</t>
  </si>
  <si>
    <t>Jan 14</t>
  </si>
  <si>
    <t>Feb 14</t>
  </si>
  <si>
    <t>Mar 14</t>
  </si>
  <si>
    <t>Apr 14</t>
  </si>
  <si>
    <t>May 14</t>
  </si>
  <si>
    <t>Dept.of Treas.</t>
  </si>
  <si>
    <t>CnsmrCnfRprt/annual</t>
  </si>
  <si>
    <t>Other</t>
  </si>
  <si>
    <t>Apr 1 - 16, 16</t>
  </si>
</sst>
</file>

<file path=xl/styles.xml><?xml version="1.0" encoding="utf-8"?>
<styleSheet xmlns="http://schemas.openxmlformats.org/spreadsheetml/2006/main">
  <numFmts count="3">
    <numFmt numFmtId="164" formatCode="#,##0.00;\-#,##0.00"/>
    <numFmt numFmtId="165" formatCode="#,##0.0000000000000"/>
    <numFmt numFmtId="166" formatCode="#,##0.000000000000"/>
  </numFmts>
  <fonts count="5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1" fillId="0" borderId="0" xfId="0" applyFont="1"/>
    <xf numFmtId="164" fontId="1" fillId="0" borderId="5" xfId="0" applyNumberFormat="1" applyFont="1" applyBorder="1"/>
    <xf numFmtId="0" fontId="0" fillId="0" borderId="0" xfId="0" applyNumberFormat="1"/>
    <xf numFmtId="49" fontId="0" fillId="0" borderId="0" xfId="0" applyNumberFormat="1"/>
    <xf numFmtId="164" fontId="2" fillId="2" borderId="0" xfId="0" applyNumberFormat="1" applyFont="1" applyFill="1"/>
    <xf numFmtId="164" fontId="2" fillId="2" borderId="2" xfId="0" applyNumberFormat="1" applyFont="1" applyFill="1" applyBorder="1"/>
    <xf numFmtId="164" fontId="2" fillId="2" borderId="0" xfId="0" applyNumberFormat="1" applyFont="1" applyFill="1" applyBorder="1"/>
    <xf numFmtId="164" fontId="2" fillId="0" borderId="0" xfId="0" applyNumberFormat="1" applyFont="1" applyFill="1"/>
    <xf numFmtId="0" fontId="0" fillId="0" borderId="0" xfId="0" applyFill="1"/>
    <xf numFmtId="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4" fontId="3" fillId="0" borderId="0" xfId="0" applyNumberFormat="1" applyFont="1"/>
    <xf numFmtId="0" fontId="3" fillId="0" borderId="0" xfId="0" applyFont="1" applyFill="1"/>
    <xf numFmtId="0" fontId="4" fillId="0" borderId="0" xfId="0" applyFont="1" applyAlignment="1">
      <alignment horizontal="left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166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5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69"/>
  <sheetViews>
    <sheetView tabSelected="1" workbookViewId="0">
      <pane xSplit="6" ySplit="4" topLeftCell="G68" activePane="bottomRight" state="frozenSplit"/>
      <selection pane="topRight" activeCell="G1" sqref="G1"/>
      <selection pane="bottomLeft" activeCell="A2" sqref="A2"/>
      <selection pane="bottomRight" activeCell="G9" sqref="G9"/>
    </sheetView>
  </sheetViews>
  <sheetFormatPr defaultRowHeight="15"/>
  <cols>
    <col min="1" max="1" width="2.42578125" customWidth="1"/>
    <col min="2" max="5" width="3" style="1" customWidth="1"/>
    <col min="6" max="6" width="22.7109375" style="1" customWidth="1"/>
    <col min="7" max="7" width="22.85546875" style="14" bestFit="1" customWidth="1"/>
    <col min="8" max="8" width="1.7109375" style="20" customWidth="1"/>
    <col min="9" max="9" width="22.85546875" customWidth="1"/>
    <col min="10" max="10" width="1.7109375" style="20" customWidth="1"/>
    <col min="11" max="11" width="22.85546875" customWidth="1"/>
    <col min="12" max="12" width="1.7109375" style="20" customWidth="1"/>
    <col min="13" max="13" width="23" bestFit="1" customWidth="1"/>
    <col min="14" max="14" width="2" customWidth="1"/>
    <col min="15" max="15" width="23" bestFit="1" customWidth="1"/>
    <col min="16" max="16" width="2" customWidth="1"/>
    <col min="17" max="17" width="124.140625" style="29" bestFit="1" customWidth="1"/>
  </cols>
  <sheetData>
    <row r="1" spans="2:17">
      <c r="G1" s="2" t="s">
        <v>101</v>
      </c>
    </row>
    <row r="2" spans="2:17">
      <c r="G2" s="2" t="s">
        <v>0</v>
      </c>
      <c r="H2" s="25"/>
      <c r="I2" s="2" t="s">
        <v>0</v>
      </c>
      <c r="J2" s="25"/>
      <c r="K2" s="2" t="s">
        <v>90</v>
      </c>
      <c r="M2" s="2" t="s">
        <v>90</v>
      </c>
      <c r="O2" s="2" t="s">
        <v>90</v>
      </c>
    </row>
    <row r="3" spans="2:17">
      <c r="G3" s="2" t="s">
        <v>92</v>
      </c>
      <c r="H3" s="25"/>
      <c r="I3" s="2" t="s">
        <v>93</v>
      </c>
      <c r="J3" s="25"/>
      <c r="K3" s="2" t="s">
        <v>93</v>
      </c>
      <c r="M3" s="2" t="s">
        <v>94</v>
      </c>
      <c r="O3" s="2" t="s">
        <v>103</v>
      </c>
    </row>
    <row r="4" spans="2:17" s="5" customFormat="1" ht="15.75" thickBot="1">
      <c r="B4" s="3"/>
      <c r="C4" s="3"/>
      <c r="D4" s="3"/>
      <c r="E4" s="3"/>
      <c r="F4" s="3"/>
      <c r="G4" s="4" t="s">
        <v>89</v>
      </c>
      <c r="H4" s="26"/>
      <c r="I4" s="4" t="s">
        <v>1</v>
      </c>
      <c r="J4" s="26"/>
      <c r="K4" s="4" t="s">
        <v>102</v>
      </c>
      <c r="L4" s="26"/>
      <c r="M4" s="4" t="s">
        <v>91</v>
      </c>
      <c r="O4" s="4" t="s">
        <v>104</v>
      </c>
      <c r="Q4" s="29" t="s">
        <v>95</v>
      </c>
    </row>
    <row r="5" spans="2:17" ht="15.75" thickTop="1">
      <c r="B5" s="6" t="s">
        <v>2</v>
      </c>
      <c r="C5" s="6"/>
      <c r="D5" s="6"/>
      <c r="E5" s="6"/>
      <c r="F5" s="6"/>
      <c r="G5" s="7"/>
    </row>
    <row r="6" spans="2:17">
      <c r="B6" s="6"/>
      <c r="C6" s="6" t="s">
        <v>3</v>
      </c>
      <c r="D6" s="6"/>
      <c r="E6" s="6"/>
      <c r="F6" s="6"/>
      <c r="G6" s="16">
        <v>0</v>
      </c>
      <c r="I6" s="16">
        <v>0</v>
      </c>
      <c r="K6" s="16">
        <v>0</v>
      </c>
      <c r="M6" s="16">
        <v>50</v>
      </c>
      <c r="O6" s="16">
        <v>0</v>
      </c>
    </row>
    <row r="7" spans="2:17">
      <c r="B7" s="6"/>
      <c r="C7" s="6" t="s">
        <v>4</v>
      </c>
      <c r="D7" s="6"/>
      <c r="E7" s="6"/>
      <c r="F7" s="6"/>
      <c r="G7" s="16">
        <v>0</v>
      </c>
      <c r="I7" s="16">
        <v>0</v>
      </c>
      <c r="K7" s="16">
        <v>75</v>
      </c>
      <c r="M7" s="16">
        <v>0</v>
      </c>
      <c r="O7" s="16">
        <v>0</v>
      </c>
    </row>
    <row r="8" spans="2:17">
      <c r="B8" s="6"/>
      <c r="C8" s="6" t="s">
        <v>5</v>
      </c>
      <c r="D8" s="6"/>
      <c r="E8" s="6"/>
      <c r="F8" s="6"/>
      <c r="G8" s="16">
        <v>53770</v>
      </c>
      <c r="I8" s="16">
        <v>48000</v>
      </c>
      <c r="K8" s="16">
        <v>57758.79</v>
      </c>
      <c r="M8" s="16">
        <v>48716.06</v>
      </c>
      <c r="O8" s="16">
        <v>49807.64</v>
      </c>
    </row>
    <row r="9" spans="2:17">
      <c r="B9" s="6"/>
      <c r="C9" s="6" t="s">
        <v>6</v>
      </c>
      <c r="D9" s="6"/>
      <c r="E9" s="6"/>
      <c r="F9" s="6"/>
      <c r="G9" s="16">
        <v>50</v>
      </c>
      <c r="I9" s="16">
        <v>40</v>
      </c>
      <c r="K9" s="16">
        <v>50.75</v>
      </c>
      <c r="M9" s="16">
        <v>47.77</v>
      </c>
      <c r="O9" s="16">
        <v>41.1</v>
      </c>
    </row>
    <row r="10" spans="2:17">
      <c r="B10" s="6"/>
      <c r="C10" s="6" t="s">
        <v>7</v>
      </c>
      <c r="D10" s="6"/>
      <c r="E10" s="6"/>
      <c r="F10" s="6"/>
      <c r="G10" s="16">
        <v>1000</v>
      </c>
      <c r="I10" s="16">
        <v>1000</v>
      </c>
      <c r="K10" s="16">
        <v>3274.43</v>
      </c>
      <c r="M10" s="16">
        <v>1351.2</v>
      </c>
      <c r="O10" s="16">
        <v>710.86</v>
      </c>
    </row>
    <row r="11" spans="2:17">
      <c r="B11" s="6"/>
      <c r="C11" s="6" t="s">
        <v>8</v>
      </c>
      <c r="D11" s="6"/>
      <c r="E11" s="6"/>
      <c r="F11" s="6"/>
      <c r="G11" s="16">
        <v>0</v>
      </c>
      <c r="I11" s="16">
        <v>1700</v>
      </c>
      <c r="K11" s="16">
        <v>0</v>
      </c>
      <c r="M11" s="16">
        <v>1708</v>
      </c>
      <c r="O11" s="16">
        <v>1080</v>
      </c>
      <c r="Q11" s="29" t="s">
        <v>99</v>
      </c>
    </row>
    <row r="12" spans="2:17" ht="15.75" thickBot="1">
      <c r="B12" s="6"/>
      <c r="C12" s="6" t="s">
        <v>9</v>
      </c>
      <c r="D12" s="6"/>
      <c r="E12" s="6"/>
      <c r="F12" s="6"/>
      <c r="G12" s="17">
        <v>500</v>
      </c>
      <c r="I12" s="17">
        <v>200</v>
      </c>
      <c r="K12" s="17">
        <v>600</v>
      </c>
      <c r="M12" s="17">
        <v>500</v>
      </c>
      <c r="O12" s="17">
        <v>200</v>
      </c>
    </row>
    <row r="13" spans="2:17">
      <c r="B13" s="6" t="s">
        <v>10</v>
      </c>
      <c r="C13" s="6"/>
      <c r="D13" s="6"/>
      <c r="E13" s="6"/>
      <c r="F13" s="6"/>
      <c r="G13" s="7">
        <f>ROUND(SUM(G5:G12),5)</f>
        <v>55320</v>
      </c>
      <c r="I13" s="7">
        <f>ROUND(SUM(I5:I12),5)</f>
        <v>50940</v>
      </c>
      <c r="K13" s="7">
        <f>ROUND(SUM(K5:K12),5)</f>
        <v>61758.97</v>
      </c>
      <c r="M13" s="7">
        <f>ROUND(SUM(M5:M12),5)</f>
        <v>52373.03</v>
      </c>
      <c r="O13" s="7">
        <f>ROUND(SUM(O5:O12),5)</f>
        <v>51839.6</v>
      </c>
    </row>
    <row r="14" spans="2:17">
      <c r="B14" s="6" t="s">
        <v>11</v>
      </c>
      <c r="C14" s="6"/>
      <c r="D14" s="6"/>
      <c r="E14" s="6"/>
      <c r="F14" s="6"/>
      <c r="G14" s="7"/>
      <c r="I14" s="7"/>
      <c r="K14" s="7"/>
      <c r="M14" s="7"/>
      <c r="O14" s="7"/>
    </row>
    <row r="15" spans="2:17">
      <c r="B15" s="6"/>
      <c r="C15" s="6" t="s">
        <v>12</v>
      </c>
      <c r="D15" s="6"/>
      <c r="E15" s="6"/>
      <c r="F15" s="6"/>
      <c r="G15" s="16">
        <v>0</v>
      </c>
      <c r="I15" s="16">
        <v>0</v>
      </c>
      <c r="K15" s="16">
        <v>-1.35</v>
      </c>
      <c r="M15" s="16">
        <v>715.97</v>
      </c>
      <c r="O15" s="16">
        <v>0</v>
      </c>
    </row>
    <row r="16" spans="2:17">
      <c r="B16" s="6"/>
      <c r="C16" s="6" t="s">
        <v>13</v>
      </c>
      <c r="D16" s="6"/>
      <c r="E16" s="6"/>
      <c r="F16" s="6"/>
      <c r="G16" s="7"/>
      <c r="I16" s="7"/>
      <c r="K16" s="7"/>
      <c r="M16" s="7"/>
      <c r="O16" s="7"/>
    </row>
    <row r="17" spans="2:15">
      <c r="B17" s="6"/>
      <c r="C17" s="6"/>
      <c r="D17" s="6" t="s">
        <v>15</v>
      </c>
      <c r="E17" s="6"/>
      <c r="F17" s="6"/>
      <c r="G17" s="16">
        <v>3600</v>
      </c>
      <c r="I17" s="16">
        <v>3686.4</v>
      </c>
      <c r="K17" s="16">
        <v>3116.8</v>
      </c>
      <c r="M17" s="16">
        <v>2879.31</v>
      </c>
      <c r="O17" s="16">
        <v>1276.1099999999999</v>
      </c>
    </row>
    <row r="18" spans="2:15">
      <c r="B18" s="6"/>
      <c r="C18" s="6"/>
      <c r="D18" s="6" t="s">
        <v>16</v>
      </c>
      <c r="E18" s="6"/>
      <c r="F18" s="6"/>
      <c r="G18" s="16">
        <v>0</v>
      </c>
      <c r="I18" s="16">
        <v>0</v>
      </c>
      <c r="K18" s="16">
        <v>47.6</v>
      </c>
      <c r="M18" s="16">
        <v>15</v>
      </c>
      <c r="O18" s="16">
        <v>0</v>
      </c>
    </row>
    <row r="19" spans="2:15">
      <c r="B19" s="6"/>
      <c r="C19" s="6"/>
      <c r="D19" s="6" t="s">
        <v>17</v>
      </c>
      <c r="E19" s="6"/>
      <c r="F19" s="6"/>
      <c r="G19" s="16">
        <v>0</v>
      </c>
      <c r="I19" s="16">
        <v>0</v>
      </c>
      <c r="K19" s="16">
        <v>63</v>
      </c>
      <c r="M19" s="16">
        <v>300</v>
      </c>
      <c r="O19" s="16">
        <v>8</v>
      </c>
    </row>
    <row r="20" spans="2:15">
      <c r="B20" s="6"/>
      <c r="C20" s="6"/>
      <c r="D20" s="6" t="s">
        <v>18</v>
      </c>
      <c r="E20" s="6"/>
      <c r="F20" s="6"/>
      <c r="G20" s="16">
        <v>300</v>
      </c>
      <c r="I20" s="16">
        <v>300</v>
      </c>
      <c r="K20" s="16">
        <v>300</v>
      </c>
      <c r="M20" s="16">
        <v>40.29</v>
      </c>
      <c r="O20" s="16">
        <v>300</v>
      </c>
    </row>
    <row r="21" spans="2:15">
      <c r="B21" s="6"/>
      <c r="C21" s="6"/>
      <c r="D21" s="6" t="s">
        <v>19</v>
      </c>
      <c r="E21" s="6"/>
      <c r="F21" s="6"/>
      <c r="G21" s="16">
        <v>0</v>
      </c>
      <c r="I21" s="16">
        <v>100</v>
      </c>
      <c r="K21" s="16">
        <v>0</v>
      </c>
      <c r="M21" s="16">
        <v>0</v>
      </c>
      <c r="O21" s="16">
        <v>99.95</v>
      </c>
    </row>
    <row r="22" spans="2:15">
      <c r="B22" s="6"/>
      <c r="C22" s="6"/>
      <c r="D22" s="6" t="s">
        <v>20</v>
      </c>
      <c r="E22" s="6"/>
      <c r="F22" s="6"/>
      <c r="G22" s="16">
        <v>0</v>
      </c>
      <c r="I22" s="16">
        <v>500</v>
      </c>
      <c r="K22" s="16">
        <v>0</v>
      </c>
      <c r="M22" s="16">
        <v>0</v>
      </c>
      <c r="O22" s="16">
        <v>0</v>
      </c>
    </row>
    <row r="23" spans="2:15">
      <c r="B23" s="6"/>
      <c r="C23" s="6"/>
      <c r="D23" s="6" t="s">
        <v>21</v>
      </c>
      <c r="E23" s="6"/>
      <c r="F23" s="6"/>
      <c r="G23" s="7"/>
      <c r="I23" s="7"/>
      <c r="K23" s="7"/>
      <c r="M23" s="7"/>
      <c r="O23" s="7"/>
    </row>
    <row r="24" spans="2:15">
      <c r="B24" s="6"/>
      <c r="C24" s="6"/>
      <c r="D24" s="6"/>
      <c r="E24" s="6" t="s">
        <v>22</v>
      </c>
      <c r="F24" s="6"/>
      <c r="G24" s="16">
        <v>3000</v>
      </c>
      <c r="I24" s="16">
        <v>3000</v>
      </c>
      <c r="K24" s="16">
        <v>2711</v>
      </c>
      <c r="M24" s="16">
        <v>3499</v>
      </c>
      <c r="O24" s="16">
        <v>3604</v>
      </c>
    </row>
    <row r="25" spans="2:15" ht="15.75" thickBot="1">
      <c r="B25" s="6"/>
      <c r="C25" s="6"/>
      <c r="D25" s="6"/>
      <c r="E25" s="6" t="s">
        <v>23</v>
      </c>
      <c r="F25" s="6"/>
      <c r="G25" s="17">
        <v>500</v>
      </c>
      <c r="I25" s="17">
        <v>700</v>
      </c>
      <c r="K25" s="17">
        <v>426.59</v>
      </c>
      <c r="M25" s="17">
        <v>396.31</v>
      </c>
      <c r="O25" s="17">
        <v>1273.29</v>
      </c>
    </row>
    <row r="26" spans="2:15">
      <c r="B26" s="6"/>
      <c r="C26" s="6"/>
      <c r="D26" s="6" t="s">
        <v>24</v>
      </c>
      <c r="E26" s="6"/>
      <c r="F26" s="6"/>
      <c r="G26" s="7">
        <f>ROUND(SUM(G23:G25),5)</f>
        <v>3500</v>
      </c>
      <c r="I26" s="7">
        <f>ROUND(SUM(I23:I25),5)</f>
        <v>3700</v>
      </c>
      <c r="K26" s="7">
        <f>ROUND(SUM(K23:K25),5)</f>
        <v>3137.59</v>
      </c>
      <c r="M26" s="7">
        <f>ROUND(SUM(M23:M25),5)</f>
        <v>3895.31</v>
      </c>
      <c r="O26" s="7">
        <f>ROUND(SUM(O23:O25),5)</f>
        <v>4877.29</v>
      </c>
    </row>
    <row r="27" spans="2:15">
      <c r="B27" s="6"/>
      <c r="C27" s="6"/>
      <c r="D27" s="6" t="s">
        <v>25</v>
      </c>
      <c r="E27" s="6"/>
      <c r="F27" s="6"/>
      <c r="G27" s="7"/>
      <c r="I27" s="7"/>
      <c r="K27" s="7"/>
      <c r="M27" s="7"/>
      <c r="O27" s="7"/>
    </row>
    <row r="28" spans="2:15">
      <c r="B28" s="6"/>
      <c r="C28" s="6"/>
      <c r="D28" s="6"/>
      <c r="E28" s="6" t="s">
        <v>26</v>
      </c>
      <c r="F28" s="6"/>
      <c r="G28" s="16">
        <v>353</v>
      </c>
      <c r="I28" s="16">
        <v>353</v>
      </c>
      <c r="K28" s="16">
        <v>371</v>
      </c>
      <c r="M28" s="16">
        <v>353</v>
      </c>
      <c r="O28" s="16">
        <v>343</v>
      </c>
    </row>
    <row r="29" spans="2:15" ht="15.75" thickBot="1">
      <c r="B29" s="6"/>
      <c r="C29" s="6"/>
      <c r="D29" s="6"/>
      <c r="E29" s="6" t="s">
        <v>27</v>
      </c>
      <c r="F29" s="6"/>
      <c r="G29" s="17">
        <v>4000</v>
      </c>
      <c r="I29" s="17">
        <v>4000</v>
      </c>
      <c r="K29" s="17">
        <v>4080</v>
      </c>
      <c r="M29" s="17">
        <v>4000</v>
      </c>
      <c r="O29" s="17">
        <v>3760</v>
      </c>
    </row>
    <row r="30" spans="2:15">
      <c r="B30" s="6"/>
      <c r="C30" s="6"/>
      <c r="D30" s="6" t="s">
        <v>28</v>
      </c>
      <c r="E30" s="6"/>
      <c r="F30" s="6"/>
      <c r="G30" s="7">
        <f>ROUND(SUM(G27:G29),5)</f>
        <v>4353</v>
      </c>
      <c r="I30" s="7">
        <f>ROUND(SUM(I27:I29),5)</f>
        <v>4353</v>
      </c>
      <c r="K30" s="7">
        <f>ROUND(SUM(K27:K29),5)</f>
        <v>4451</v>
      </c>
      <c r="M30" s="7">
        <f>ROUND(SUM(M27:M29),5)</f>
        <v>4353</v>
      </c>
      <c r="O30" s="7">
        <f>ROUND(SUM(O27:O29),5)</f>
        <v>4103</v>
      </c>
    </row>
    <row r="31" spans="2:15">
      <c r="B31" s="6"/>
      <c r="C31" s="6"/>
      <c r="D31" s="6" t="s">
        <v>29</v>
      </c>
      <c r="E31" s="6"/>
      <c r="F31" s="6"/>
      <c r="G31" s="7"/>
      <c r="I31" s="7"/>
      <c r="K31" s="7"/>
      <c r="M31" s="7"/>
      <c r="O31" s="7"/>
    </row>
    <row r="32" spans="2:15">
      <c r="B32" s="6"/>
      <c r="C32" s="6"/>
      <c r="D32" s="6"/>
      <c r="E32" s="6" t="s">
        <v>30</v>
      </c>
      <c r="F32" s="6"/>
      <c r="G32" s="16">
        <v>100</v>
      </c>
      <c r="I32" s="16">
        <v>200</v>
      </c>
      <c r="K32" s="16">
        <v>44.14</v>
      </c>
      <c r="M32" s="16">
        <v>1494.36</v>
      </c>
      <c r="O32" s="16">
        <v>104.11</v>
      </c>
    </row>
    <row r="33" spans="2:17">
      <c r="B33" s="6"/>
      <c r="C33" s="6"/>
      <c r="D33" s="6"/>
      <c r="E33" s="6" t="s">
        <v>31</v>
      </c>
      <c r="F33" s="6"/>
      <c r="G33" s="16">
        <v>100</v>
      </c>
      <c r="I33" s="16">
        <v>200</v>
      </c>
      <c r="K33" s="16">
        <v>37.880000000000003</v>
      </c>
      <c r="M33" s="16">
        <v>278.74</v>
      </c>
      <c r="O33" s="16">
        <v>193.2</v>
      </c>
    </row>
    <row r="34" spans="2:17">
      <c r="B34" s="6"/>
      <c r="C34" s="6"/>
      <c r="D34" s="6"/>
      <c r="E34" s="6" t="s">
        <v>32</v>
      </c>
      <c r="F34" s="6"/>
      <c r="G34" s="16">
        <v>200</v>
      </c>
      <c r="I34" s="16">
        <v>0</v>
      </c>
      <c r="K34" s="16">
        <v>178.6</v>
      </c>
      <c r="M34" s="16">
        <v>0</v>
      </c>
      <c r="O34" s="16">
        <v>105.31</v>
      </c>
    </row>
    <row r="35" spans="2:17" ht="15.75" thickBot="1">
      <c r="B35" s="6"/>
      <c r="C35" s="6"/>
      <c r="D35" s="6"/>
      <c r="E35" s="6" t="s">
        <v>33</v>
      </c>
      <c r="F35" s="6"/>
      <c r="G35" s="17">
        <v>30</v>
      </c>
      <c r="I35" s="17">
        <v>300</v>
      </c>
      <c r="K35" s="17">
        <v>29.99</v>
      </c>
      <c r="M35" s="17">
        <v>0</v>
      </c>
      <c r="O35" s="17">
        <v>0</v>
      </c>
    </row>
    <row r="36" spans="2:17">
      <c r="B36" s="6"/>
      <c r="C36" s="6"/>
      <c r="D36" s="6" t="s">
        <v>34</v>
      </c>
      <c r="E36" s="6"/>
      <c r="F36" s="6"/>
      <c r="G36" s="7">
        <f>ROUND(SUM(G31:G35),5)</f>
        <v>430</v>
      </c>
      <c r="I36" s="7">
        <f>ROUND(SUM(I31:I35),5)</f>
        <v>700</v>
      </c>
      <c r="K36" s="7">
        <f>ROUND(SUM(K31:K35),5)</f>
        <v>290.61</v>
      </c>
      <c r="M36" s="7">
        <f>ROUND(SUM(M31:M35),5)</f>
        <v>1773.1</v>
      </c>
      <c r="O36" s="7">
        <f>ROUND(SUM(O31:O35),5)</f>
        <v>402.62</v>
      </c>
    </row>
    <row r="37" spans="2:17">
      <c r="B37" s="6"/>
      <c r="C37" s="6"/>
      <c r="D37" s="6" t="s">
        <v>35</v>
      </c>
      <c r="E37" s="6"/>
      <c r="F37" s="6"/>
      <c r="G37" s="7"/>
      <c r="I37" s="7"/>
      <c r="K37" s="7"/>
      <c r="M37" s="7"/>
      <c r="O37" s="7"/>
    </row>
    <row r="38" spans="2:17">
      <c r="B38" s="6"/>
      <c r="C38" s="6"/>
      <c r="D38" s="6"/>
      <c r="E38" s="6" t="s">
        <v>36</v>
      </c>
      <c r="F38" s="6"/>
      <c r="G38" s="16">
        <v>25</v>
      </c>
      <c r="I38" s="16">
        <v>25</v>
      </c>
      <c r="K38" s="16">
        <v>25</v>
      </c>
      <c r="M38" s="16">
        <v>25</v>
      </c>
      <c r="O38" s="16">
        <v>25</v>
      </c>
      <c r="Q38" s="29" t="s">
        <v>97</v>
      </c>
    </row>
    <row r="39" spans="2:17">
      <c r="B39" s="6"/>
      <c r="C39" s="6"/>
      <c r="D39" s="6"/>
      <c r="E39" s="6" t="s">
        <v>37</v>
      </c>
      <c r="F39" s="6"/>
      <c r="G39" s="16">
        <v>1644</v>
      </c>
      <c r="I39" s="16">
        <v>1645</v>
      </c>
      <c r="K39" s="16">
        <v>1644</v>
      </c>
      <c r="M39" s="16">
        <v>1644</v>
      </c>
      <c r="O39" s="16">
        <v>1644</v>
      </c>
    </row>
    <row r="40" spans="2:17">
      <c r="B40" s="6"/>
      <c r="C40" s="6"/>
      <c r="D40" s="6"/>
      <c r="E40" s="6" t="s">
        <v>38</v>
      </c>
      <c r="F40" s="6"/>
      <c r="G40" s="19"/>
      <c r="I40" s="19"/>
      <c r="K40" s="19"/>
      <c r="M40" s="19"/>
      <c r="O40" s="19"/>
    </row>
    <row r="41" spans="2:17">
      <c r="B41" s="6"/>
      <c r="C41" s="6"/>
      <c r="D41" s="6"/>
      <c r="E41" s="6"/>
      <c r="F41" s="6" t="s">
        <v>39</v>
      </c>
      <c r="G41" s="16">
        <v>10</v>
      </c>
      <c r="I41" s="16">
        <v>10</v>
      </c>
      <c r="K41" s="16">
        <v>10</v>
      </c>
      <c r="M41" s="16">
        <v>10</v>
      </c>
      <c r="O41" s="16">
        <v>10</v>
      </c>
      <c r="Q41" s="29" t="s">
        <v>97</v>
      </c>
    </row>
    <row r="42" spans="2:17" ht="15.75" thickBot="1">
      <c r="B42" s="6"/>
      <c r="C42" s="6"/>
      <c r="D42" s="6"/>
      <c r="E42" s="6"/>
      <c r="F42" s="6" t="s">
        <v>40</v>
      </c>
      <c r="G42" s="18">
        <v>20</v>
      </c>
      <c r="I42" s="18">
        <v>0</v>
      </c>
      <c r="K42" s="18">
        <v>0</v>
      </c>
      <c r="M42" s="18">
        <v>20</v>
      </c>
      <c r="O42" s="18">
        <v>0</v>
      </c>
      <c r="Q42" s="29" t="s">
        <v>96</v>
      </c>
    </row>
    <row r="43" spans="2:17" ht="15.75" thickBot="1">
      <c r="B43" s="6"/>
      <c r="C43" s="6"/>
      <c r="D43" s="6"/>
      <c r="E43" s="6" t="s">
        <v>41</v>
      </c>
      <c r="F43" s="6"/>
      <c r="G43" s="10">
        <f>ROUND(SUM(G40:G42),5)</f>
        <v>30</v>
      </c>
      <c r="I43" s="10">
        <f>ROUND(SUM(I40:I42),5)</f>
        <v>10</v>
      </c>
      <c r="K43" s="10">
        <f>ROUND(SUM(K40:K42),5)</f>
        <v>10</v>
      </c>
      <c r="M43" s="10">
        <f>ROUND(SUM(M40:M42),5)</f>
        <v>30</v>
      </c>
      <c r="O43" s="10">
        <f>ROUND(SUM(O40:O42),5)</f>
        <v>10</v>
      </c>
    </row>
    <row r="44" spans="2:17" ht="15.75" thickBot="1">
      <c r="B44" s="6"/>
      <c r="C44" s="6"/>
      <c r="D44" s="6" t="s">
        <v>43</v>
      </c>
      <c r="E44" s="6"/>
      <c r="F44" s="6"/>
      <c r="G44" s="11">
        <f>ROUND(SUM(G37:G39)+G43,5)</f>
        <v>1699</v>
      </c>
      <c r="I44" s="11">
        <f>ROUND(SUM(I37:I39)+I43,5)</f>
        <v>1680</v>
      </c>
      <c r="K44" s="11">
        <f>ROUND(SUM(K37:K39)+K43,5)</f>
        <v>1679</v>
      </c>
      <c r="M44" s="11">
        <f>ROUND(SUM(M37:M39)+M43,5)</f>
        <v>1699</v>
      </c>
      <c r="O44" s="11">
        <f>ROUND(SUM(O37:O39)+O43,5)</f>
        <v>1679</v>
      </c>
    </row>
    <row r="45" spans="2:17">
      <c r="B45" s="6"/>
      <c r="C45" s="6"/>
      <c r="D45" s="6" t="s">
        <v>70</v>
      </c>
      <c r="E45" s="6"/>
      <c r="F45" s="6"/>
      <c r="G45" s="18">
        <v>60</v>
      </c>
      <c r="I45" s="18">
        <v>60</v>
      </c>
      <c r="K45" s="18">
        <v>60</v>
      </c>
      <c r="M45" s="18">
        <v>58</v>
      </c>
      <c r="O45" s="18">
        <v>0</v>
      </c>
      <c r="Q45" s="29" t="s">
        <v>97</v>
      </c>
    </row>
    <row r="46" spans="2:17">
      <c r="B46" s="6"/>
      <c r="C46" s="6" t="s">
        <v>42</v>
      </c>
      <c r="D46" s="6"/>
      <c r="E46" s="6"/>
      <c r="F46" s="6"/>
      <c r="G46" s="7">
        <f>ROUND(SUM(G16:G22)+G26+G30+G36+G44+G45,5)</f>
        <v>13942</v>
      </c>
      <c r="I46" s="7">
        <f>ROUND(SUM(I16:I22)+I26+I30+I36+I44+I45,5)</f>
        <v>15079.4</v>
      </c>
      <c r="K46" s="7">
        <f>ROUND(SUM(K16:K22)+K26+K30+K36+K44+K45,5)</f>
        <v>13145.6</v>
      </c>
      <c r="M46" s="7">
        <f>ROUND(SUM(M16:M22)+M26+M30+M36+M44+M45,5)</f>
        <v>15013.01</v>
      </c>
      <c r="O46" s="7">
        <f>ROUND(SUM(O16:O22)+O26+O30+O36+O44+O45,5)</f>
        <v>12745.97</v>
      </c>
      <c r="Q46" s="32"/>
    </row>
    <row r="47" spans="2:17">
      <c r="B47" s="6"/>
      <c r="C47" s="6" t="s">
        <v>71</v>
      </c>
      <c r="D47" s="6"/>
      <c r="E47" s="6"/>
      <c r="F47" s="6"/>
      <c r="G47" s="7"/>
      <c r="I47" s="7"/>
      <c r="K47" s="7"/>
      <c r="M47" s="7"/>
      <c r="O47" s="7"/>
    </row>
    <row r="48" spans="2:17">
      <c r="B48" s="6"/>
      <c r="C48" s="6"/>
      <c r="D48" s="6" t="s">
        <v>72</v>
      </c>
      <c r="E48" s="6"/>
      <c r="F48" s="6"/>
      <c r="G48" s="16">
        <v>0</v>
      </c>
      <c r="I48" s="16">
        <v>0</v>
      </c>
      <c r="K48" s="16">
        <v>0</v>
      </c>
      <c r="M48" s="16">
        <v>52.8</v>
      </c>
      <c r="O48" s="16">
        <v>0</v>
      </c>
    </row>
    <row r="49" spans="2:17" ht="15.75" thickBot="1">
      <c r="B49" s="6"/>
      <c r="C49" s="6" t="s">
        <v>73</v>
      </c>
      <c r="D49" s="6"/>
      <c r="E49" s="6"/>
      <c r="F49" s="6"/>
      <c r="G49" s="8"/>
      <c r="I49" s="8"/>
      <c r="K49" s="8"/>
      <c r="M49" s="8">
        <f>SUM(M48)</f>
        <v>52.8</v>
      </c>
      <c r="O49" s="8">
        <f>SUM(O48)</f>
        <v>0</v>
      </c>
    </row>
    <row r="50" spans="2:17">
      <c r="B50" s="6"/>
      <c r="C50" s="6" t="s">
        <v>88</v>
      </c>
      <c r="D50" s="6"/>
      <c r="E50" s="6"/>
      <c r="F50" s="6"/>
      <c r="G50" s="18">
        <v>0</v>
      </c>
      <c r="I50" s="18">
        <v>0</v>
      </c>
      <c r="K50" s="18">
        <v>0</v>
      </c>
      <c r="M50" s="18">
        <v>0</v>
      </c>
      <c r="O50" s="18">
        <v>87.2</v>
      </c>
    </row>
    <row r="51" spans="2:17">
      <c r="B51" s="6"/>
      <c r="C51" s="6" t="s">
        <v>74</v>
      </c>
      <c r="D51" s="6"/>
      <c r="E51" s="6"/>
      <c r="F51" s="6"/>
      <c r="G51" s="16">
        <v>0</v>
      </c>
      <c r="I51" s="16">
        <v>0</v>
      </c>
      <c r="K51" s="16">
        <v>0</v>
      </c>
      <c r="M51" s="16">
        <v>-0.2</v>
      </c>
      <c r="O51" s="16">
        <v>-4</v>
      </c>
    </row>
    <row r="52" spans="2:17">
      <c r="B52" s="6"/>
      <c r="C52" s="6" t="s">
        <v>98</v>
      </c>
      <c r="D52" s="6"/>
      <c r="E52" s="6"/>
      <c r="F52" s="6"/>
      <c r="G52" s="16">
        <v>534</v>
      </c>
      <c r="I52" s="16">
        <v>550</v>
      </c>
      <c r="K52" s="16">
        <f>534</f>
        <v>534</v>
      </c>
      <c r="M52" s="16">
        <v>523</v>
      </c>
      <c r="O52" s="16">
        <v>60</v>
      </c>
      <c r="Q52" s="29" t="s">
        <v>100</v>
      </c>
    </row>
    <row r="53" spans="2:17">
      <c r="B53" s="6"/>
      <c r="C53" s="6" t="s">
        <v>44</v>
      </c>
      <c r="D53" s="6"/>
      <c r="E53" s="6"/>
      <c r="F53" s="6"/>
      <c r="G53" s="7"/>
      <c r="I53" s="7"/>
      <c r="K53" s="7"/>
      <c r="M53" s="7"/>
      <c r="O53" s="7"/>
    </row>
    <row r="54" spans="2:17">
      <c r="B54" s="6"/>
      <c r="C54" s="6"/>
      <c r="D54" s="6" t="s">
        <v>76</v>
      </c>
      <c r="E54" s="6"/>
      <c r="F54" s="6"/>
      <c r="G54" s="16">
        <v>0</v>
      </c>
      <c r="I54" s="16">
        <v>0</v>
      </c>
      <c r="K54" s="16">
        <v>0</v>
      </c>
      <c r="M54" s="16">
        <v>350</v>
      </c>
      <c r="O54" s="16">
        <v>0</v>
      </c>
    </row>
    <row r="55" spans="2:17">
      <c r="B55" s="6"/>
      <c r="C55" s="6"/>
      <c r="D55" s="6" t="s">
        <v>45</v>
      </c>
      <c r="E55" s="6"/>
      <c r="F55" s="6"/>
      <c r="G55" s="16">
        <v>0</v>
      </c>
      <c r="I55" s="16">
        <v>0</v>
      </c>
      <c r="K55" s="16">
        <v>0</v>
      </c>
      <c r="M55" s="16">
        <v>70.8</v>
      </c>
      <c r="O55" s="16">
        <v>0</v>
      </c>
    </row>
    <row r="56" spans="2:17">
      <c r="B56" s="6"/>
      <c r="C56" s="6"/>
      <c r="D56" s="6" t="s">
        <v>46</v>
      </c>
      <c r="E56" s="6"/>
      <c r="F56" s="6"/>
      <c r="G56" s="16">
        <v>0</v>
      </c>
      <c r="I56" s="16">
        <v>0</v>
      </c>
      <c r="K56" s="16">
        <v>0</v>
      </c>
      <c r="M56" s="16">
        <v>10</v>
      </c>
      <c r="O56" s="16">
        <v>0</v>
      </c>
    </row>
    <row r="57" spans="2:17">
      <c r="B57" s="6"/>
      <c r="C57" s="6"/>
      <c r="D57" s="6" t="s">
        <v>47</v>
      </c>
      <c r="E57" s="6"/>
      <c r="F57" s="6"/>
      <c r="G57" s="16">
        <v>5000</v>
      </c>
      <c r="I57" s="16">
        <v>2100</v>
      </c>
      <c r="K57" s="16">
        <v>4737.54</v>
      </c>
      <c r="M57" s="16">
        <v>2103</v>
      </c>
      <c r="O57" s="16">
        <v>10826.5</v>
      </c>
    </row>
    <row r="58" spans="2:17">
      <c r="B58" s="6"/>
      <c r="C58" s="6"/>
      <c r="D58" s="6" t="s">
        <v>48</v>
      </c>
      <c r="E58" s="6"/>
      <c r="F58" s="6"/>
      <c r="G58" s="16">
        <v>7000</v>
      </c>
      <c r="I58" s="16">
        <v>5701.4</v>
      </c>
      <c r="K58" s="16">
        <v>6409.83</v>
      </c>
      <c r="M58" s="16">
        <v>6329.56</v>
      </c>
      <c r="O58" s="16">
        <v>9273.3700000000008</v>
      </c>
    </row>
    <row r="59" spans="2:17">
      <c r="B59" s="6"/>
      <c r="C59" s="6"/>
      <c r="D59" s="6" t="s">
        <v>49</v>
      </c>
      <c r="E59" s="6"/>
      <c r="F59" s="6"/>
      <c r="G59" s="16">
        <v>0</v>
      </c>
      <c r="I59" s="16">
        <v>0</v>
      </c>
      <c r="K59" s="16">
        <v>0</v>
      </c>
      <c r="M59" s="16">
        <v>1965</v>
      </c>
      <c r="O59" s="16">
        <v>0</v>
      </c>
    </row>
    <row r="60" spans="2:17">
      <c r="B60" s="6"/>
      <c r="C60" s="6"/>
      <c r="D60" s="6" t="s">
        <v>50</v>
      </c>
      <c r="E60" s="6"/>
      <c r="F60" s="6"/>
      <c r="G60" s="16">
        <v>5000</v>
      </c>
      <c r="I60" s="16">
        <v>4000</v>
      </c>
      <c r="K60" s="16">
        <v>4778.99</v>
      </c>
      <c r="M60" s="16">
        <v>3678.18</v>
      </c>
      <c r="O60" s="16">
        <v>7840.73</v>
      </c>
    </row>
    <row r="61" spans="2:17" s="12" customFormat="1">
      <c r="B61" s="6"/>
      <c r="C61" s="6"/>
      <c r="D61" s="6" t="s">
        <v>52</v>
      </c>
      <c r="E61" s="6"/>
      <c r="F61" s="6"/>
      <c r="G61" s="19"/>
      <c r="H61" s="24"/>
      <c r="I61" s="19"/>
      <c r="J61" s="24"/>
      <c r="K61" s="19"/>
      <c r="L61" s="24"/>
      <c r="M61" s="19"/>
      <c r="O61" s="19"/>
      <c r="Q61" s="29"/>
    </row>
    <row r="62" spans="2:17">
      <c r="B62" s="6"/>
      <c r="C62" s="6"/>
      <c r="D62" s="6"/>
      <c r="E62" s="6" t="s">
        <v>53</v>
      </c>
      <c r="F62" s="6"/>
      <c r="G62" s="18">
        <v>2800</v>
      </c>
      <c r="I62" s="18">
        <v>2800</v>
      </c>
      <c r="K62" s="18">
        <v>2400</v>
      </c>
      <c r="M62" s="16">
        <v>2815</v>
      </c>
      <c r="O62" s="16">
        <v>5238.8900000000003</v>
      </c>
    </row>
    <row r="63" spans="2:17" ht="15.75" thickBot="1">
      <c r="B63" s="6"/>
      <c r="C63" s="6"/>
      <c r="D63" s="6"/>
      <c r="E63" s="6" t="s">
        <v>119</v>
      </c>
      <c r="F63" s="6"/>
      <c r="G63" s="18">
        <v>0</v>
      </c>
      <c r="I63" s="18">
        <v>0</v>
      </c>
      <c r="K63" s="18">
        <v>0</v>
      </c>
      <c r="M63" s="16">
        <v>0</v>
      </c>
      <c r="O63" s="16">
        <f>150+36</f>
        <v>186</v>
      </c>
    </row>
    <row r="64" spans="2:17" ht="15.75" thickBot="1">
      <c r="B64" s="6"/>
      <c r="C64" s="6"/>
      <c r="D64" s="6" t="s">
        <v>54</v>
      </c>
      <c r="E64" s="6"/>
      <c r="F64" s="6"/>
      <c r="G64" s="10">
        <f>ROUND(SUM(G61:G63),5)</f>
        <v>2800</v>
      </c>
      <c r="I64" s="10">
        <f>ROUND(SUM(I61:I63),5)</f>
        <v>2800</v>
      </c>
      <c r="K64" s="10">
        <f>ROUND(SUM(K61:K63),5)</f>
        <v>2400</v>
      </c>
      <c r="M64" s="10">
        <f>ROUND(SUM(M61:M63),5)</f>
        <v>2815</v>
      </c>
      <c r="O64" s="10">
        <f>ROUND(SUM(O61:O63),5)</f>
        <v>5424.89</v>
      </c>
    </row>
    <row r="65" spans="1:16" ht="15.75" thickBot="1">
      <c r="B65" s="6" t="s">
        <v>51</v>
      </c>
      <c r="D65" s="6"/>
      <c r="E65" s="6"/>
      <c r="F65" s="6"/>
      <c r="G65" s="10">
        <f>ROUND(SUM(G55:G60)+G64,5)</f>
        <v>19800</v>
      </c>
      <c r="I65" s="10">
        <f>ROUND(SUM(I55:I60)+I64,5)</f>
        <v>14601.4</v>
      </c>
      <c r="K65" s="10">
        <f>ROUND(SUM(K55:K60)+K64,5)</f>
        <v>18326.36</v>
      </c>
      <c r="M65" s="10">
        <f>ROUND(SUM(M54:M60)+M64,5)</f>
        <v>17321.54</v>
      </c>
      <c r="O65" s="10">
        <f>ROUND(SUM(O54:O60)+O64,5)</f>
        <v>33365.49</v>
      </c>
    </row>
    <row r="66" spans="1:16" ht="15.75" thickBot="1">
      <c r="B66" s="6" t="s">
        <v>55</v>
      </c>
      <c r="D66" s="6"/>
      <c r="E66" s="6"/>
      <c r="F66" s="6"/>
      <c r="G66" s="10">
        <f>ROUND(SUM(G14:G15)+SUM(G46:G53)+G65,5)</f>
        <v>34276</v>
      </c>
      <c r="I66" s="10">
        <f>ROUND(SUM(I14:I15)+SUM(I46:I53)+I65,5)</f>
        <v>30230.799999999999</v>
      </c>
      <c r="K66" s="10">
        <f>ROUND(SUM(K14:K15)+SUM(K46:K53)+K65,5)</f>
        <v>32004.61</v>
      </c>
      <c r="M66" s="10">
        <f>ROUND(SUM(M14:M15)+M46+M49+M50+M51+M52+M65,5)</f>
        <v>33626.120000000003</v>
      </c>
      <c r="N66" s="22"/>
      <c r="O66" s="10">
        <f>ROUND(SUM(O14:O15)+O46+O49+O50+O51+O52+O65,5)</f>
        <v>46254.66</v>
      </c>
      <c r="P66" s="22"/>
    </row>
    <row r="67" spans="1:16" ht="15.75" thickBot="1">
      <c r="A67" s="6" t="s">
        <v>56</v>
      </c>
      <c r="D67" s="6"/>
      <c r="E67" s="6"/>
      <c r="F67" s="6"/>
      <c r="G67" s="13">
        <f>ROUND(G13-G66,5)</f>
        <v>21044</v>
      </c>
      <c r="I67" s="13">
        <f>ROUND(I13-I66,5)</f>
        <v>20709.2</v>
      </c>
      <c r="K67" s="13">
        <f>ROUND(K13-K66,5)</f>
        <v>29754.36</v>
      </c>
      <c r="M67" s="13">
        <f>ROUND(M13-M66,5)</f>
        <v>18746.91</v>
      </c>
      <c r="N67" s="23"/>
      <c r="O67" s="13">
        <f>ROUND(O13-O66,5)</f>
        <v>5584.94</v>
      </c>
      <c r="P67" s="23"/>
    </row>
    <row r="68" spans="1:16" ht="15.75" thickTop="1">
      <c r="I68" s="27">
        <f>I67-20709.2</f>
        <v>0</v>
      </c>
      <c r="J68" s="28"/>
      <c r="K68" s="27">
        <f>K67-29754.36</f>
        <v>0</v>
      </c>
      <c r="L68" s="28"/>
      <c r="M68" s="27">
        <f>M67-'060114 to 053115 Actuals'!S58</f>
        <v>0</v>
      </c>
      <c r="O68" s="27">
        <f>O67-5584.94</f>
        <v>0</v>
      </c>
    </row>
    <row r="69" spans="1:16">
      <c r="I69" s="21"/>
    </row>
  </sheetData>
  <printOptions gridLines="1"/>
  <pageMargins left="0.75" right="0.7" top="0.75" bottom="0.75" header="0.1" footer="0.3"/>
  <pageSetup scale="65" orientation="landscape" r:id="rId1"/>
  <headerFooter>
    <oddHeader xml:space="preserve">&amp;C&amp;"Arial,Bold"&amp;12 Snowcrest Heights Improvement Association, Inc.
&amp;14 Profit &amp;&amp; Loss
&amp;10 </oddHeader>
    <oddFooter>&amp;R&amp;"Arial,Bold"&amp;11 Page &amp;P of &amp;N</oddFooter>
  </headerFooter>
  <rowBreaks count="1" manualBreakCount="1">
    <brk id="52" max="16383" man="1"/>
  </rowBreaks>
  <legacyDrawing r:id="rId2"/>
  <controls>
    <control shapeId="1026" r:id="rId3" name="HEADER"/>
    <control shapeId="1025" r:id="rId4" name="FILTE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AC52"/>
  <sheetViews>
    <sheetView workbookViewId="0">
      <pane xSplit="6" ySplit="1" topLeftCell="G29" activePane="bottomRight" state="frozenSplit"/>
      <selection pane="topRight" activeCell="G1" sqref="G1"/>
      <selection pane="bottomLeft" activeCell="A2" sqref="A2"/>
      <selection pane="bottomRight" activeCell="G54" sqref="G54"/>
    </sheetView>
  </sheetViews>
  <sheetFormatPr defaultRowHeight="15"/>
  <cols>
    <col min="1" max="5" width="3" style="1" customWidth="1"/>
    <col min="6" max="6" width="30.140625" style="1" customWidth="1"/>
    <col min="7" max="7" width="10.140625" style="14" bestFit="1" customWidth="1"/>
    <col min="8" max="8" width="2.28515625" style="14" customWidth="1"/>
    <col min="9" max="9" width="10.140625" style="14" bestFit="1" customWidth="1"/>
    <col min="10" max="10" width="2.28515625" style="14" customWidth="1"/>
    <col min="11" max="11" width="10.140625" style="14" bestFit="1" customWidth="1"/>
    <col min="12" max="12" width="2.28515625" style="14" customWidth="1"/>
    <col min="13" max="13" width="9" style="14" bestFit="1" customWidth="1"/>
    <col min="14" max="14" width="2.28515625" style="14" customWidth="1"/>
    <col min="15" max="15" width="9.7109375" style="14" bestFit="1" customWidth="1"/>
    <col min="16" max="16" width="2.28515625" style="14" customWidth="1"/>
    <col min="17" max="17" width="9" style="14" bestFit="1" customWidth="1"/>
    <col min="18" max="18" width="2.28515625" style="14" customWidth="1"/>
    <col min="19" max="19" width="9" style="14" bestFit="1" customWidth="1"/>
    <col min="20" max="20" width="2.28515625" style="14" customWidth="1"/>
    <col min="21" max="21" width="9" style="14" bestFit="1" customWidth="1"/>
    <col min="22" max="22" width="2.28515625" style="14" customWidth="1"/>
    <col min="23" max="23" width="9.7109375" style="14" bestFit="1" customWidth="1"/>
    <col min="24" max="24" width="2.28515625" style="14" customWidth="1"/>
    <col min="25" max="25" width="9.7109375" style="14" bestFit="1" customWidth="1"/>
    <col min="26" max="26" width="2.28515625" style="14" customWidth="1"/>
    <col min="27" max="27" width="13.85546875" style="14" bestFit="1" customWidth="1"/>
    <col min="28" max="28" width="2.28515625" style="14" customWidth="1"/>
    <col min="29" max="29" width="10.140625" style="14" bestFit="1" customWidth="1"/>
  </cols>
  <sheetData>
    <row r="1" spans="1:29" s="5" customFormat="1" ht="15.75" thickBot="1">
      <c r="A1" s="3"/>
      <c r="B1" s="3"/>
      <c r="C1" s="3"/>
      <c r="D1" s="3"/>
      <c r="E1" s="3"/>
      <c r="F1" s="3"/>
      <c r="G1" s="4" t="s">
        <v>78</v>
      </c>
      <c r="H1" s="30"/>
      <c r="I1" s="4" t="s">
        <v>79</v>
      </c>
      <c r="J1" s="30"/>
      <c r="K1" s="4" t="s">
        <v>80</v>
      </c>
      <c r="L1" s="30"/>
      <c r="M1" s="4" t="s">
        <v>81</v>
      </c>
      <c r="N1" s="30"/>
      <c r="O1" s="4" t="s">
        <v>82</v>
      </c>
      <c r="P1" s="30"/>
      <c r="Q1" s="4" t="s">
        <v>83</v>
      </c>
      <c r="R1" s="30"/>
      <c r="S1" s="4" t="s">
        <v>84</v>
      </c>
      <c r="T1" s="30"/>
      <c r="U1" s="4" t="s">
        <v>85</v>
      </c>
      <c r="V1" s="30"/>
      <c r="W1" s="4" t="s">
        <v>86</v>
      </c>
      <c r="X1" s="30"/>
      <c r="Y1" s="4" t="s">
        <v>87</v>
      </c>
      <c r="Z1" s="30"/>
      <c r="AA1" s="4" t="s">
        <v>120</v>
      </c>
      <c r="AB1" s="30"/>
      <c r="AC1" s="4" t="s">
        <v>69</v>
      </c>
    </row>
    <row r="2" spans="1:29" ht="15.75" thickTop="1">
      <c r="A2" s="6"/>
      <c r="B2" s="6" t="s">
        <v>2</v>
      </c>
      <c r="C2" s="6"/>
      <c r="D2" s="6"/>
      <c r="E2" s="6"/>
      <c r="F2" s="6"/>
      <c r="G2" s="7"/>
      <c r="H2" s="31"/>
      <c r="I2" s="7"/>
      <c r="J2" s="31"/>
      <c r="K2" s="7"/>
      <c r="L2" s="31"/>
      <c r="M2" s="7"/>
      <c r="N2" s="31"/>
      <c r="O2" s="7"/>
      <c r="P2" s="31"/>
      <c r="Q2" s="7"/>
      <c r="R2" s="31"/>
      <c r="S2" s="7"/>
      <c r="T2" s="31"/>
      <c r="U2" s="7"/>
      <c r="V2" s="31"/>
      <c r="W2" s="7"/>
      <c r="X2" s="31"/>
      <c r="Y2" s="7"/>
      <c r="Z2" s="31"/>
      <c r="AA2" s="7"/>
      <c r="AB2" s="31"/>
      <c r="AC2" s="7"/>
    </row>
    <row r="3" spans="1:29">
      <c r="A3" s="6"/>
      <c r="B3" s="6"/>
      <c r="C3" s="6" t="s">
        <v>4</v>
      </c>
      <c r="D3" s="6"/>
      <c r="E3" s="6"/>
      <c r="F3" s="6"/>
      <c r="G3" s="7">
        <v>0</v>
      </c>
      <c r="H3" s="31"/>
      <c r="I3" s="7">
        <v>0</v>
      </c>
      <c r="J3" s="31"/>
      <c r="K3" s="7">
        <v>0</v>
      </c>
      <c r="L3" s="31"/>
      <c r="M3" s="7">
        <v>0</v>
      </c>
      <c r="N3" s="31"/>
      <c r="O3" s="7">
        <v>0</v>
      </c>
      <c r="P3" s="31"/>
      <c r="Q3" s="7">
        <v>0</v>
      </c>
      <c r="R3" s="31"/>
      <c r="S3" s="7">
        <v>75</v>
      </c>
      <c r="T3" s="31"/>
      <c r="U3" s="7">
        <v>0</v>
      </c>
      <c r="V3" s="31"/>
      <c r="W3" s="7">
        <v>0</v>
      </c>
      <c r="X3" s="31"/>
      <c r="Y3" s="7">
        <v>0</v>
      </c>
      <c r="Z3" s="31"/>
      <c r="AA3" s="7">
        <v>0</v>
      </c>
      <c r="AB3" s="31"/>
      <c r="AC3" s="7">
        <f t="shared" ref="AC3:AC8" si="0">ROUND(SUM(G3:AA3),5)</f>
        <v>75</v>
      </c>
    </row>
    <row r="4" spans="1:29">
      <c r="A4" s="6"/>
      <c r="B4" s="6"/>
      <c r="C4" s="6" t="s">
        <v>5</v>
      </c>
      <c r="D4" s="6"/>
      <c r="E4" s="6"/>
      <c r="F4" s="6"/>
      <c r="G4" s="7">
        <v>16800</v>
      </c>
      <c r="H4" s="31"/>
      <c r="I4" s="7">
        <v>13375</v>
      </c>
      <c r="J4" s="31"/>
      <c r="K4" s="7">
        <v>18925</v>
      </c>
      <c r="L4" s="31"/>
      <c r="M4" s="7">
        <v>650</v>
      </c>
      <c r="N4" s="31"/>
      <c r="O4" s="7">
        <v>200</v>
      </c>
      <c r="P4" s="31"/>
      <c r="Q4" s="7">
        <v>900</v>
      </c>
      <c r="R4" s="31"/>
      <c r="S4" s="7">
        <v>2920</v>
      </c>
      <c r="T4" s="31"/>
      <c r="U4" s="7">
        <v>3738.79</v>
      </c>
      <c r="V4" s="31"/>
      <c r="W4" s="7">
        <v>50</v>
      </c>
      <c r="X4" s="31"/>
      <c r="Y4" s="7">
        <v>200</v>
      </c>
      <c r="Z4" s="31"/>
      <c r="AA4" s="7">
        <v>0</v>
      </c>
      <c r="AB4" s="31"/>
      <c r="AC4" s="7">
        <f t="shared" si="0"/>
        <v>57758.79</v>
      </c>
    </row>
    <row r="5" spans="1:29">
      <c r="A5" s="6"/>
      <c r="B5" s="6"/>
      <c r="C5" s="6" t="s">
        <v>6</v>
      </c>
      <c r="D5" s="6"/>
      <c r="E5" s="6"/>
      <c r="F5" s="6"/>
      <c r="G5" s="7">
        <v>3.94</v>
      </c>
      <c r="H5" s="31"/>
      <c r="I5" s="7">
        <v>4.67</v>
      </c>
      <c r="J5" s="31"/>
      <c r="K5" s="7">
        <v>10.92</v>
      </c>
      <c r="L5" s="31"/>
      <c r="M5" s="7">
        <v>5.41</v>
      </c>
      <c r="N5" s="31"/>
      <c r="O5" s="7">
        <v>0</v>
      </c>
      <c r="P5" s="31"/>
      <c r="Q5" s="7">
        <v>5.08</v>
      </c>
      <c r="R5" s="31"/>
      <c r="S5" s="7">
        <v>5.22</v>
      </c>
      <c r="T5" s="31"/>
      <c r="U5" s="7">
        <v>5.31</v>
      </c>
      <c r="V5" s="31"/>
      <c r="W5" s="7">
        <v>4.99</v>
      </c>
      <c r="X5" s="31"/>
      <c r="Y5" s="7">
        <v>5.21</v>
      </c>
      <c r="Z5" s="31"/>
      <c r="AA5" s="7">
        <v>0</v>
      </c>
      <c r="AB5" s="31"/>
      <c r="AC5" s="7">
        <f t="shared" si="0"/>
        <v>50.75</v>
      </c>
    </row>
    <row r="6" spans="1:29">
      <c r="A6" s="6"/>
      <c r="B6" s="6"/>
      <c r="C6" s="6" t="s">
        <v>7</v>
      </c>
      <c r="D6" s="6"/>
      <c r="E6" s="6"/>
      <c r="F6" s="6"/>
      <c r="G6" s="7">
        <v>0</v>
      </c>
      <c r="H6" s="31"/>
      <c r="I6" s="7">
        <v>0</v>
      </c>
      <c r="J6" s="31"/>
      <c r="K6" s="7">
        <v>45</v>
      </c>
      <c r="L6" s="31"/>
      <c r="M6" s="7">
        <v>45</v>
      </c>
      <c r="N6" s="31"/>
      <c r="O6" s="7">
        <v>0</v>
      </c>
      <c r="P6" s="31"/>
      <c r="Q6" s="7">
        <v>109.89</v>
      </c>
      <c r="R6" s="31"/>
      <c r="S6" s="7">
        <v>807.49</v>
      </c>
      <c r="T6" s="31"/>
      <c r="U6" s="7">
        <v>2214.63</v>
      </c>
      <c r="V6" s="31"/>
      <c r="W6" s="7">
        <v>0</v>
      </c>
      <c r="X6" s="31"/>
      <c r="Y6" s="7">
        <v>52.42</v>
      </c>
      <c r="Z6" s="31"/>
      <c r="AA6" s="7">
        <v>0</v>
      </c>
      <c r="AB6" s="31"/>
      <c r="AC6" s="7">
        <f t="shared" si="0"/>
        <v>3274.43</v>
      </c>
    </row>
    <row r="7" spans="1:29" ht="15.75" thickBot="1">
      <c r="A7" s="6"/>
      <c r="B7" s="6"/>
      <c r="C7" s="6" t="s">
        <v>9</v>
      </c>
      <c r="D7" s="6"/>
      <c r="E7" s="6"/>
      <c r="F7" s="6"/>
      <c r="G7" s="8">
        <v>0</v>
      </c>
      <c r="H7" s="31"/>
      <c r="I7" s="8">
        <v>100</v>
      </c>
      <c r="J7" s="31"/>
      <c r="K7" s="8">
        <v>0</v>
      </c>
      <c r="L7" s="31"/>
      <c r="M7" s="8">
        <v>0</v>
      </c>
      <c r="N7" s="31"/>
      <c r="O7" s="8">
        <v>100</v>
      </c>
      <c r="P7" s="31"/>
      <c r="Q7" s="8">
        <v>0</v>
      </c>
      <c r="R7" s="31"/>
      <c r="S7" s="8">
        <v>300</v>
      </c>
      <c r="T7" s="31"/>
      <c r="U7" s="8">
        <v>100</v>
      </c>
      <c r="V7" s="31"/>
      <c r="W7" s="8">
        <v>0</v>
      </c>
      <c r="X7" s="31"/>
      <c r="Y7" s="8">
        <v>0</v>
      </c>
      <c r="Z7" s="31"/>
      <c r="AA7" s="8">
        <v>0</v>
      </c>
      <c r="AB7" s="31"/>
      <c r="AC7" s="8">
        <f t="shared" si="0"/>
        <v>600</v>
      </c>
    </row>
    <row r="8" spans="1:29">
      <c r="A8" s="6"/>
      <c r="B8" s="6" t="s">
        <v>10</v>
      </c>
      <c r="C8" s="6"/>
      <c r="D8" s="6"/>
      <c r="E8" s="6"/>
      <c r="F8" s="6"/>
      <c r="G8" s="7">
        <f>ROUND(SUM(G2:G7),5)</f>
        <v>16803.939999999999</v>
      </c>
      <c r="H8" s="31"/>
      <c r="I8" s="7">
        <f>ROUND(SUM(I2:I7),5)</f>
        <v>13479.67</v>
      </c>
      <c r="J8" s="31"/>
      <c r="K8" s="7">
        <f>ROUND(SUM(K2:K7),5)</f>
        <v>18980.919999999998</v>
      </c>
      <c r="L8" s="31"/>
      <c r="M8" s="7">
        <f>ROUND(SUM(M2:M7),5)</f>
        <v>700.41</v>
      </c>
      <c r="N8" s="31"/>
      <c r="O8" s="7">
        <f>ROUND(SUM(O2:O7),5)</f>
        <v>300</v>
      </c>
      <c r="P8" s="31"/>
      <c r="Q8" s="7">
        <f>ROUND(SUM(Q2:Q7),5)</f>
        <v>1014.97</v>
      </c>
      <c r="R8" s="31"/>
      <c r="S8" s="7">
        <f>ROUND(SUM(S2:S7),5)</f>
        <v>4107.71</v>
      </c>
      <c r="T8" s="31"/>
      <c r="U8" s="7">
        <f>ROUND(SUM(U2:U7),5)</f>
        <v>6058.73</v>
      </c>
      <c r="V8" s="31"/>
      <c r="W8" s="7">
        <f>ROUND(SUM(W2:W7),5)</f>
        <v>54.99</v>
      </c>
      <c r="X8" s="31"/>
      <c r="Y8" s="7">
        <f>ROUND(SUM(Y2:Y7),5)</f>
        <v>257.63</v>
      </c>
      <c r="Z8" s="31"/>
      <c r="AA8" s="7">
        <f>ROUND(SUM(AA2:AA7),5)</f>
        <v>0</v>
      </c>
      <c r="AB8" s="31"/>
      <c r="AC8" s="7">
        <f t="shared" si="0"/>
        <v>61758.97</v>
      </c>
    </row>
    <row r="9" spans="1:29">
      <c r="A9" s="6"/>
      <c r="B9" s="6" t="s">
        <v>11</v>
      </c>
      <c r="C9" s="6"/>
      <c r="D9" s="6"/>
      <c r="E9" s="6"/>
      <c r="F9" s="6"/>
      <c r="G9" s="7"/>
      <c r="H9" s="31"/>
      <c r="I9" s="7"/>
      <c r="J9" s="31"/>
      <c r="K9" s="7"/>
      <c r="L9" s="31"/>
      <c r="M9" s="7"/>
      <c r="N9" s="31"/>
      <c r="O9" s="7"/>
      <c r="P9" s="31"/>
      <c r="Q9" s="7"/>
      <c r="R9" s="31"/>
      <c r="S9" s="7"/>
      <c r="T9" s="31"/>
      <c r="U9" s="7"/>
      <c r="V9" s="31"/>
      <c r="W9" s="7"/>
      <c r="X9" s="31"/>
      <c r="Y9" s="7"/>
      <c r="Z9" s="31"/>
      <c r="AA9" s="7"/>
      <c r="AB9" s="31"/>
      <c r="AC9" s="7"/>
    </row>
    <row r="10" spans="1:29">
      <c r="A10" s="6"/>
      <c r="B10" s="6"/>
      <c r="C10" s="6" t="s">
        <v>12</v>
      </c>
      <c r="D10" s="6"/>
      <c r="E10" s="6"/>
      <c r="F10" s="6"/>
      <c r="G10" s="7">
        <v>0</v>
      </c>
      <c r="H10" s="31"/>
      <c r="I10" s="7">
        <v>0</v>
      </c>
      <c r="J10" s="31"/>
      <c r="K10" s="7">
        <v>0</v>
      </c>
      <c r="L10" s="31"/>
      <c r="M10" s="7">
        <v>0</v>
      </c>
      <c r="N10" s="31"/>
      <c r="O10" s="7">
        <v>-3.16</v>
      </c>
      <c r="P10" s="31"/>
      <c r="Q10" s="7">
        <v>0</v>
      </c>
      <c r="R10" s="31"/>
      <c r="S10" s="7">
        <v>1.81</v>
      </c>
      <c r="T10" s="31"/>
      <c r="U10" s="7">
        <v>0</v>
      </c>
      <c r="V10" s="31"/>
      <c r="W10" s="7">
        <v>0</v>
      </c>
      <c r="X10" s="31"/>
      <c r="Y10" s="7">
        <v>0</v>
      </c>
      <c r="Z10" s="31"/>
      <c r="AA10" s="7">
        <v>0</v>
      </c>
      <c r="AB10" s="31"/>
      <c r="AC10" s="7">
        <f>ROUND(SUM(G10:AA10),5)</f>
        <v>-1.35</v>
      </c>
    </row>
    <row r="11" spans="1:29">
      <c r="A11" s="6"/>
      <c r="B11" s="6"/>
      <c r="C11" s="6" t="s">
        <v>13</v>
      </c>
      <c r="D11" s="6"/>
      <c r="E11" s="6"/>
      <c r="F11" s="6"/>
      <c r="G11" s="7"/>
      <c r="H11" s="31"/>
      <c r="I11" s="7"/>
      <c r="J11" s="31"/>
      <c r="K11" s="7"/>
      <c r="L11" s="31"/>
      <c r="M11" s="7"/>
      <c r="N11" s="31"/>
      <c r="O11" s="7"/>
      <c r="P11" s="31"/>
      <c r="Q11" s="7"/>
      <c r="R11" s="31"/>
      <c r="S11" s="7"/>
      <c r="T11" s="31"/>
      <c r="U11" s="7"/>
      <c r="V11" s="31"/>
      <c r="W11" s="7"/>
      <c r="X11" s="31"/>
      <c r="Y11" s="7"/>
      <c r="Z11" s="31"/>
      <c r="AA11" s="7"/>
      <c r="AB11" s="31"/>
      <c r="AC11" s="7"/>
    </row>
    <row r="12" spans="1:29">
      <c r="A12" s="6"/>
      <c r="B12" s="6"/>
      <c r="C12" s="6"/>
      <c r="D12" s="6" t="s">
        <v>15</v>
      </c>
      <c r="E12" s="6"/>
      <c r="F12" s="6"/>
      <c r="G12" s="7">
        <v>663.2</v>
      </c>
      <c r="H12" s="31"/>
      <c r="I12" s="7">
        <v>543.20000000000005</v>
      </c>
      <c r="J12" s="31"/>
      <c r="K12" s="7">
        <v>0</v>
      </c>
      <c r="L12" s="31"/>
      <c r="M12" s="7">
        <v>378.4</v>
      </c>
      <c r="N12" s="31"/>
      <c r="O12" s="7">
        <v>355.2</v>
      </c>
      <c r="P12" s="31"/>
      <c r="Q12" s="7">
        <v>244</v>
      </c>
      <c r="R12" s="31"/>
      <c r="S12" s="7">
        <v>119.6</v>
      </c>
      <c r="T12" s="31"/>
      <c r="U12" s="7">
        <v>243.2</v>
      </c>
      <c r="V12" s="31"/>
      <c r="W12" s="7">
        <v>172.8</v>
      </c>
      <c r="X12" s="31"/>
      <c r="Y12" s="7">
        <v>295.60000000000002</v>
      </c>
      <c r="Z12" s="31"/>
      <c r="AA12" s="7">
        <v>101.6</v>
      </c>
      <c r="AB12" s="31"/>
      <c r="AC12" s="7">
        <f>ROUND(SUM(G12:AA12),5)</f>
        <v>3116.8</v>
      </c>
    </row>
    <row r="13" spans="1:29">
      <c r="A13" s="6"/>
      <c r="B13" s="6"/>
      <c r="C13" s="6"/>
      <c r="D13" s="6" t="s">
        <v>16</v>
      </c>
      <c r="E13" s="6"/>
      <c r="F13" s="6"/>
      <c r="G13" s="7">
        <v>0</v>
      </c>
      <c r="H13" s="31"/>
      <c r="I13" s="7">
        <v>0</v>
      </c>
      <c r="J13" s="31"/>
      <c r="K13" s="7">
        <v>47.6</v>
      </c>
      <c r="L13" s="31"/>
      <c r="M13" s="7">
        <v>0</v>
      </c>
      <c r="N13" s="31"/>
      <c r="O13" s="7">
        <v>0</v>
      </c>
      <c r="P13" s="31"/>
      <c r="Q13" s="7">
        <v>0</v>
      </c>
      <c r="R13" s="31"/>
      <c r="S13" s="7">
        <v>0</v>
      </c>
      <c r="T13" s="31"/>
      <c r="U13" s="7">
        <v>0</v>
      </c>
      <c r="V13" s="31"/>
      <c r="W13" s="7">
        <v>0</v>
      </c>
      <c r="X13" s="31"/>
      <c r="Y13" s="7">
        <v>0</v>
      </c>
      <c r="Z13" s="31"/>
      <c r="AA13" s="7">
        <v>0</v>
      </c>
      <c r="AB13" s="31"/>
      <c r="AC13" s="7">
        <f>ROUND(SUM(G13:AA13),5)</f>
        <v>47.6</v>
      </c>
    </row>
    <row r="14" spans="1:29">
      <c r="A14" s="6"/>
      <c r="B14" s="6"/>
      <c r="C14" s="6"/>
      <c r="D14" s="6" t="s">
        <v>17</v>
      </c>
      <c r="E14" s="6"/>
      <c r="F14" s="6"/>
      <c r="G14" s="7">
        <v>0</v>
      </c>
      <c r="H14" s="31"/>
      <c r="I14" s="7">
        <v>0</v>
      </c>
      <c r="J14" s="31"/>
      <c r="K14" s="7">
        <v>0</v>
      </c>
      <c r="L14" s="31"/>
      <c r="M14" s="7">
        <v>0</v>
      </c>
      <c r="N14" s="31"/>
      <c r="O14" s="7">
        <v>-7</v>
      </c>
      <c r="P14" s="31"/>
      <c r="Q14" s="7">
        <v>70</v>
      </c>
      <c r="R14" s="31"/>
      <c r="S14" s="7">
        <v>0</v>
      </c>
      <c r="T14" s="31"/>
      <c r="U14" s="7">
        <v>0</v>
      </c>
      <c r="V14" s="31"/>
      <c r="W14" s="7">
        <v>0</v>
      </c>
      <c r="X14" s="31"/>
      <c r="Y14" s="7">
        <v>0</v>
      </c>
      <c r="Z14" s="31"/>
      <c r="AA14" s="7">
        <v>0</v>
      </c>
      <c r="AB14" s="31"/>
      <c r="AC14" s="7">
        <f>ROUND(SUM(G14:AA14),5)</f>
        <v>63</v>
      </c>
    </row>
    <row r="15" spans="1:29">
      <c r="A15" s="6"/>
      <c r="B15" s="6"/>
      <c r="C15" s="6"/>
      <c r="D15" s="6" t="s">
        <v>18</v>
      </c>
      <c r="E15" s="6"/>
      <c r="F15" s="6"/>
      <c r="G15" s="7">
        <v>0</v>
      </c>
      <c r="H15" s="31"/>
      <c r="I15" s="7">
        <v>0</v>
      </c>
      <c r="J15" s="31"/>
      <c r="K15" s="7">
        <v>0</v>
      </c>
      <c r="L15" s="31"/>
      <c r="M15" s="7">
        <v>0</v>
      </c>
      <c r="N15" s="31"/>
      <c r="O15" s="7">
        <v>300</v>
      </c>
      <c r="P15" s="31"/>
      <c r="Q15" s="7">
        <v>0</v>
      </c>
      <c r="R15" s="31"/>
      <c r="S15" s="7">
        <v>0</v>
      </c>
      <c r="T15" s="31"/>
      <c r="U15" s="7">
        <v>0</v>
      </c>
      <c r="V15" s="31"/>
      <c r="W15" s="7">
        <v>0</v>
      </c>
      <c r="X15" s="31"/>
      <c r="Y15" s="7">
        <v>0</v>
      </c>
      <c r="Z15" s="31"/>
      <c r="AA15" s="7">
        <v>0</v>
      </c>
      <c r="AB15" s="31"/>
      <c r="AC15" s="7">
        <f>ROUND(SUM(G15:AA15),5)</f>
        <v>300</v>
      </c>
    </row>
    <row r="16" spans="1:29">
      <c r="A16" s="6"/>
      <c r="B16" s="6"/>
      <c r="C16" s="6"/>
      <c r="D16" s="6" t="s">
        <v>21</v>
      </c>
      <c r="E16" s="6"/>
      <c r="F16" s="6"/>
      <c r="G16" s="7"/>
      <c r="H16" s="31"/>
      <c r="I16" s="7"/>
      <c r="J16" s="31"/>
      <c r="K16" s="7"/>
      <c r="L16" s="31"/>
      <c r="M16" s="7"/>
      <c r="N16" s="31"/>
      <c r="O16" s="7"/>
      <c r="P16" s="31"/>
      <c r="Q16" s="7"/>
      <c r="R16" s="31"/>
      <c r="S16" s="7"/>
      <c r="T16" s="31"/>
      <c r="U16" s="7"/>
      <c r="V16" s="31"/>
      <c r="W16" s="7"/>
      <c r="X16" s="31"/>
      <c r="Y16" s="7"/>
      <c r="Z16" s="31"/>
      <c r="AA16" s="7"/>
      <c r="AB16" s="31"/>
      <c r="AC16" s="7"/>
    </row>
    <row r="17" spans="1:29">
      <c r="A17" s="6"/>
      <c r="B17" s="6"/>
      <c r="C17" s="6"/>
      <c r="D17" s="6"/>
      <c r="E17" s="6" t="s">
        <v>22</v>
      </c>
      <c r="F17" s="6"/>
      <c r="G17" s="7">
        <v>0</v>
      </c>
      <c r="H17" s="31"/>
      <c r="I17" s="7">
        <v>0</v>
      </c>
      <c r="J17" s="31"/>
      <c r="K17" s="7">
        <v>2711</v>
      </c>
      <c r="L17" s="31"/>
      <c r="M17" s="7">
        <v>0</v>
      </c>
      <c r="N17" s="31"/>
      <c r="O17" s="7">
        <v>0</v>
      </c>
      <c r="P17" s="31"/>
      <c r="Q17" s="7">
        <v>0</v>
      </c>
      <c r="R17" s="31"/>
      <c r="S17" s="7">
        <v>0</v>
      </c>
      <c r="T17" s="31"/>
      <c r="U17" s="7">
        <v>0</v>
      </c>
      <c r="V17" s="31"/>
      <c r="W17" s="7">
        <v>0</v>
      </c>
      <c r="X17" s="31"/>
      <c r="Y17" s="7">
        <v>0</v>
      </c>
      <c r="Z17" s="31"/>
      <c r="AA17" s="7">
        <v>0</v>
      </c>
      <c r="AB17" s="31"/>
      <c r="AC17" s="7">
        <f>ROUND(SUM(G17:AA17),5)</f>
        <v>2711</v>
      </c>
    </row>
    <row r="18" spans="1:29" ht="15.75" thickBot="1">
      <c r="A18" s="6"/>
      <c r="B18" s="6"/>
      <c r="C18" s="6"/>
      <c r="D18" s="6"/>
      <c r="E18" s="6" t="s">
        <v>23</v>
      </c>
      <c r="F18" s="6"/>
      <c r="G18" s="8">
        <v>443.88</v>
      </c>
      <c r="H18" s="31"/>
      <c r="I18" s="8">
        <v>0</v>
      </c>
      <c r="J18" s="31"/>
      <c r="K18" s="8">
        <v>0</v>
      </c>
      <c r="L18" s="31"/>
      <c r="M18" s="8">
        <v>0</v>
      </c>
      <c r="N18" s="31"/>
      <c r="O18" s="8">
        <v>0</v>
      </c>
      <c r="P18" s="31"/>
      <c r="Q18" s="8">
        <v>-17.29</v>
      </c>
      <c r="R18" s="31"/>
      <c r="S18" s="8">
        <v>0</v>
      </c>
      <c r="T18" s="31"/>
      <c r="U18" s="8">
        <v>0</v>
      </c>
      <c r="V18" s="31"/>
      <c r="W18" s="8">
        <v>0</v>
      </c>
      <c r="X18" s="31"/>
      <c r="Y18" s="8">
        <v>0</v>
      </c>
      <c r="Z18" s="31"/>
      <c r="AA18" s="8">
        <v>0</v>
      </c>
      <c r="AB18" s="31"/>
      <c r="AC18" s="8">
        <f>ROUND(SUM(G18:AA18),5)</f>
        <v>426.59</v>
      </c>
    </row>
    <row r="19" spans="1:29">
      <c r="A19" s="6"/>
      <c r="B19" s="6"/>
      <c r="C19" s="6"/>
      <c r="D19" s="6" t="s">
        <v>24</v>
      </c>
      <c r="E19" s="6"/>
      <c r="F19" s="6"/>
      <c r="G19" s="7">
        <f>ROUND(SUM(G16:G18),5)</f>
        <v>443.88</v>
      </c>
      <c r="H19" s="31"/>
      <c r="I19" s="7">
        <f>ROUND(SUM(I16:I18),5)</f>
        <v>0</v>
      </c>
      <c r="J19" s="31"/>
      <c r="K19" s="7">
        <f>ROUND(SUM(K16:K18),5)</f>
        <v>2711</v>
      </c>
      <c r="L19" s="31"/>
      <c r="M19" s="7">
        <f>ROUND(SUM(M16:M18),5)</f>
        <v>0</v>
      </c>
      <c r="N19" s="31"/>
      <c r="O19" s="7">
        <f>ROUND(SUM(O16:O18),5)</f>
        <v>0</v>
      </c>
      <c r="P19" s="31"/>
      <c r="Q19" s="7">
        <f>ROUND(SUM(Q16:Q18),5)</f>
        <v>-17.29</v>
      </c>
      <c r="R19" s="31"/>
      <c r="S19" s="7">
        <f>ROUND(SUM(S16:S18),5)</f>
        <v>0</v>
      </c>
      <c r="T19" s="31"/>
      <c r="U19" s="7">
        <f>ROUND(SUM(U16:U18),5)</f>
        <v>0</v>
      </c>
      <c r="V19" s="31"/>
      <c r="W19" s="7">
        <f>ROUND(SUM(W16:W18),5)</f>
        <v>0</v>
      </c>
      <c r="X19" s="31"/>
      <c r="Y19" s="7">
        <f>ROUND(SUM(Y16:Y18),5)</f>
        <v>0</v>
      </c>
      <c r="Z19" s="31"/>
      <c r="AA19" s="7">
        <f>ROUND(SUM(AA16:AA18),5)</f>
        <v>0</v>
      </c>
      <c r="AB19" s="31"/>
      <c r="AC19" s="7">
        <f>ROUND(SUM(G19:AA19),5)</f>
        <v>3137.59</v>
      </c>
    </row>
    <row r="20" spans="1:29">
      <c r="A20" s="6"/>
      <c r="B20" s="6"/>
      <c r="C20" s="6"/>
      <c r="D20" s="6" t="s">
        <v>25</v>
      </c>
      <c r="E20" s="6"/>
      <c r="F20" s="6"/>
      <c r="G20" s="7"/>
      <c r="H20" s="31"/>
      <c r="I20" s="7"/>
      <c r="J20" s="31"/>
      <c r="K20" s="7"/>
      <c r="L20" s="31"/>
      <c r="M20" s="7"/>
      <c r="N20" s="31"/>
      <c r="O20" s="7"/>
      <c r="P20" s="31"/>
      <c r="Q20" s="7"/>
      <c r="R20" s="31"/>
      <c r="S20" s="7"/>
      <c r="T20" s="31"/>
      <c r="U20" s="7"/>
      <c r="V20" s="31"/>
      <c r="W20" s="7"/>
      <c r="X20" s="31"/>
      <c r="Y20" s="7"/>
      <c r="Z20" s="31"/>
      <c r="AA20" s="7"/>
      <c r="AB20" s="31"/>
      <c r="AC20" s="7"/>
    </row>
    <row r="21" spans="1:29">
      <c r="A21" s="6"/>
      <c r="B21" s="6"/>
      <c r="C21" s="6"/>
      <c r="D21" s="6"/>
      <c r="E21" s="6" t="s">
        <v>26</v>
      </c>
      <c r="F21" s="6"/>
      <c r="G21" s="7">
        <v>0</v>
      </c>
      <c r="H21" s="31"/>
      <c r="I21" s="7">
        <v>0</v>
      </c>
      <c r="J21" s="31"/>
      <c r="K21" s="7">
        <v>0</v>
      </c>
      <c r="L21" s="31"/>
      <c r="M21" s="7">
        <v>0</v>
      </c>
      <c r="N21" s="31"/>
      <c r="O21" s="7">
        <v>0</v>
      </c>
      <c r="P21" s="31"/>
      <c r="Q21" s="7">
        <v>0</v>
      </c>
      <c r="R21" s="31"/>
      <c r="S21" s="7">
        <v>0</v>
      </c>
      <c r="T21" s="31"/>
      <c r="U21" s="7">
        <v>0</v>
      </c>
      <c r="V21" s="31"/>
      <c r="W21" s="7">
        <v>371</v>
      </c>
      <c r="X21" s="31"/>
      <c r="Y21" s="7">
        <v>0</v>
      </c>
      <c r="Z21" s="31"/>
      <c r="AA21" s="7">
        <v>0</v>
      </c>
      <c r="AB21" s="31"/>
      <c r="AC21" s="7">
        <f>ROUND(SUM(G21:AA21),5)</f>
        <v>371</v>
      </c>
    </row>
    <row r="22" spans="1:29" ht="15.75" thickBot="1">
      <c r="A22" s="6"/>
      <c r="B22" s="6"/>
      <c r="C22" s="6"/>
      <c r="D22" s="6"/>
      <c r="E22" s="6" t="s">
        <v>27</v>
      </c>
      <c r="F22" s="6"/>
      <c r="G22" s="8">
        <v>0</v>
      </c>
      <c r="H22" s="31"/>
      <c r="I22" s="8">
        <v>0</v>
      </c>
      <c r="J22" s="31"/>
      <c r="K22" s="8">
        <v>4080</v>
      </c>
      <c r="L22" s="31"/>
      <c r="M22" s="8">
        <v>0</v>
      </c>
      <c r="N22" s="31"/>
      <c r="O22" s="8">
        <v>0</v>
      </c>
      <c r="P22" s="31"/>
      <c r="Q22" s="8">
        <v>0</v>
      </c>
      <c r="R22" s="31"/>
      <c r="S22" s="8">
        <v>0</v>
      </c>
      <c r="T22" s="31"/>
      <c r="U22" s="8">
        <v>0</v>
      </c>
      <c r="V22" s="31"/>
      <c r="W22" s="8">
        <v>0</v>
      </c>
      <c r="X22" s="31"/>
      <c r="Y22" s="8">
        <v>0</v>
      </c>
      <c r="Z22" s="31"/>
      <c r="AA22" s="8">
        <v>0</v>
      </c>
      <c r="AB22" s="31"/>
      <c r="AC22" s="8">
        <f>ROUND(SUM(G22:AA22),5)</f>
        <v>4080</v>
      </c>
    </row>
    <row r="23" spans="1:29">
      <c r="A23" s="6"/>
      <c r="B23" s="6"/>
      <c r="C23" s="6"/>
      <c r="D23" s="6" t="s">
        <v>28</v>
      </c>
      <c r="E23" s="6"/>
      <c r="F23" s="6"/>
      <c r="G23" s="7">
        <f>ROUND(SUM(G20:G22),5)</f>
        <v>0</v>
      </c>
      <c r="H23" s="31"/>
      <c r="I23" s="7">
        <f>ROUND(SUM(I20:I22),5)</f>
        <v>0</v>
      </c>
      <c r="J23" s="31"/>
      <c r="K23" s="7">
        <f>ROUND(SUM(K20:K22),5)</f>
        <v>4080</v>
      </c>
      <c r="L23" s="31"/>
      <c r="M23" s="7">
        <f>ROUND(SUM(M20:M22),5)</f>
        <v>0</v>
      </c>
      <c r="N23" s="31"/>
      <c r="O23" s="7">
        <f>ROUND(SUM(O20:O22),5)</f>
        <v>0</v>
      </c>
      <c r="P23" s="31"/>
      <c r="Q23" s="7">
        <f>ROUND(SUM(Q20:Q22),5)</f>
        <v>0</v>
      </c>
      <c r="R23" s="31"/>
      <c r="S23" s="7">
        <f>ROUND(SUM(S20:S22),5)</f>
        <v>0</v>
      </c>
      <c r="T23" s="31"/>
      <c r="U23" s="7">
        <f>ROUND(SUM(U20:U22),5)</f>
        <v>0</v>
      </c>
      <c r="V23" s="31"/>
      <c r="W23" s="7">
        <f>ROUND(SUM(W20:W22),5)</f>
        <v>371</v>
      </c>
      <c r="X23" s="31"/>
      <c r="Y23" s="7">
        <f>ROUND(SUM(Y20:Y22),5)</f>
        <v>0</v>
      </c>
      <c r="Z23" s="31"/>
      <c r="AA23" s="7">
        <f>ROUND(SUM(AA20:AA22),5)</f>
        <v>0</v>
      </c>
      <c r="AB23" s="31"/>
      <c r="AC23" s="7">
        <f>ROUND(SUM(G23:AA23),5)</f>
        <v>4451</v>
      </c>
    </row>
    <row r="24" spans="1:29">
      <c r="A24" s="6"/>
      <c r="B24" s="6"/>
      <c r="C24" s="6"/>
      <c r="D24" s="6" t="s">
        <v>29</v>
      </c>
      <c r="E24" s="6"/>
      <c r="F24" s="6"/>
      <c r="G24" s="7"/>
      <c r="H24" s="31"/>
      <c r="I24" s="7"/>
      <c r="J24" s="31"/>
      <c r="K24" s="7"/>
      <c r="L24" s="31"/>
      <c r="M24" s="7"/>
      <c r="N24" s="31"/>
      <c r="O24" s="7"/>
      <c r="P24" s="31"/>
      <c r="Q24" s="7"/>
      <c r="R24" s="31"/>
      <c r="S24" s="7"/>
      <c r="T24" s="31"/>
      <c r="U24" s="7"/>
      <c r="V24" s="31"/>
      <c r="W24" s="7"/>
      <c r="X24" s="31"/>
      <c r="Y24" s="7"/>
      <c r="Z24" s="31"/>
      <c r="AA24" s="7"/>
      <c r="AB24" s="31"/>
      <c r="AC24" s="7"/>
    </row>
    <row r="25" spans="1:29">
      <c r="A25" s="6"/>
      <c r="B25" s="6"/>
      <c r="C25" s="6"/>
      <c r="D25" s="6"/>
      <c r="E25" s="6" t="s">
        <v>30</v>
      </c>
      <c r="F25" s="6"/>
      <c r="G25" s="7">
        <v>0</v>
      </c>
      <c r="H25" s="31"/>
      <c r="I25" s="7">
        <v>0</v>
      </c>
      <c r="J25" s="31"/>
      <c r="K25" s="7">
        <v>0</v>
      </c>
      <c r="L25" s="31"/>
      <c r="M25" s="7">
        <v>0</v>
      </c>
      <c r="N25" s="31"/>
      <c r="O25" s="7">
        <v>0</v>
      </c>
      <c r="P25" s="31"/>
      <c r="Q25" s="7">
        <v>0</v>
      </c>
      <c r="R25" s="31"/>
      <c r="S25" s="7">
        <v>0</v>
      </c>
      <c r="T25" s="31"/>
      <c r="U25" s="7">
        <v>2.1800000000000002</v>
      </c>
      <c r="V25" s="31"/>
      <c r="W25" s="7">
        <v>23.61</v>
      </c>
      <c r="X25" s="31"/>
      <c r="Y25" s="7">
        <v>18.350000000000001</v>
      </c>
      <c r="Z25" s="31"/>
      <c r="AA25" s="7">
        <v>0</v>
      </c>
      <c r="AB25" s="31"/>
      <c r="AC25" s="7">
        <f>ROUND(SUM(G25:AA25),5)</f>
        <v>44.14</v>
      </c>
    </row>
    <row r="26" spans="1:29">
      <c r="A26" s="6"/>
      <c r="B26" s="6"/>
      <c r="C26" s="6"/>
      <c r="D26" s="6"/>
      <c r="E26" s="6" t="s">
        <v>31</v>
      </c>
      <c r="F26" s="6"/>
      <c r="G26" s="7">
        <v>0</v>
      </c>
      <c r="H26" s="31"/>
      <c r="I26" s="7">
        <v>4.04</v>
      </c>
      <c r="J26" s="31"/>
      <c r="K26" s="7">
        <v>2.62</v>
      </c>
      <c r="L26" s="31"/>
      <c r="M26" s="7">
        <v>0</v>
      </c>
      <c r="N26" s="31"/>
      <c r="O26" s="7">
        <v>0</v>
      </c>
      <c r="P26" s="31"/>
      <c r="Q26" s="7">
        <v>0</v>
      </c>
      <c r="R26" s="31"/>
      <c r="S26" s="7">
        <v>26.96</v>
      </c>
      <c r="T26" s="31"/>
      <c r="U26" s="7">
        <v>1.42</v>
      </c>
      <c r="V26" s="31"/>
      <c r="W26" s="7">
        <v>2.84</v>
      </c>
      <c r="X26" s="31"/>
      <c r="Y26" s="7">
        <v>0</v>
      </c>
      <c r="Z26" s="31"/>
      <c r="AA26" s="7">
        <v>0</v>
      </c>
      <c r="AB26" s="31"/>
      <c r="AC26" s="7">
        <f>ROUND(SUM(G26:AA26),5)</f>
        <v>37.880000000000003</v>
      </c>
    </row>
    <row r="27" spans="1:29">
      <c r="A27" s="6"/>
      <c r="B27" s="6"/>
      <c r="C27" s="6"/>
      <c r="D27" s="6"/>
      <c r="E27" s="6" t="s">
        <v>32</v>
      </c>
      <c r="F27" s="6"/>
      <c r="G27" s="7">
        <v>0</v>
      </c>
      <c r="H27" s="31"/>
      <c r="I27" s="7">
        <v>0</v>
      </c>
      <c r="J27" s="31"/>
      <c r="K27" s="7">
        <v>0</v>
      </c>
      <c r="L27" s="31"/>
      <c r="M27" s="7">
        <v>38.130000000000003</v>
      </c>
      <c r="N27" s="31"/>
      <c r="O27" s="7">
        <v>140.47</v>
      </c>
      <c r="P27" s="31"/>
      <c r="Q27" s="7">
        <v>0</v>
      </c>
      <c r="R27" s="31"/>
      <c r="S27" s="7">
        <v>0</v>
      </c>
      <c r="T27" s="31"/>
      <c r="U27" s="7">
        <v>0</v>
      </c>
      <c r="V27" s="31"/>
      <c r="W27" s="7">
        <v>0</v>
      </c>
      <c r="X27" s="31"/>
      <c r="Y27" s="7">
        <v>0</v>
      </c>
      <c r="Z27" s="31"/>
      <c r="AA27" s="7">
        <v>0</v>
      </c>
      <c r="AB27" s="31"/>
      <c r="AC27" s="7">
        <f>ROUND(SUM(G27:AA27),5)</f>
        <v>178.6</v>
      </c>
    </row>
    <row r="28" spans="1:29" ht="15.75" thickBot="1">
      <c r="A28" s="6"/>
      <c r="B28" s="6"/>
      <c r="C28" s="6"/>
      <c r="D28" s="6"/>
      <c r="E28" s="6" t="s">
        <v>33</v>
      </c>
      <c r="F28" s="6"/>
      <c r="G28" s="8">
        <v>0</v>
      </c>
      <c r="H28" s="31"/>
      <c r="I28" s="8">
        <v>29.99</v>
      </c>
      <c r="J28" s="31"/>
      <c r="K28" s="8">
        <v>0</v>
      </c>
      <c r="L28" s="31"/>
      <c r="M28" s="8">
        <v>0</v>
      </c>
      <c r="N28" s="31"/>
      <c r="O28" s="8">
        <v>0</v>
      </c>
      <c r="P28" s="31"/>
      <c r="Q28" s="8">
        <v>0</v>
      </c>
      <c r="R28" s="31"/>
      <c r="S28" s="8">
        <v>0</v>
      </c>
      <c r="T28" s="31"/>
      <c r="U28" s="8">
        <v>0</v>
      </c>
      <c r="V28" s="31"/>
      <c r="W28" s="8">
        <v>0</v>
      </c>
      <c r="X28" s="31"/>
      <c r="Y28" s="8">
        <v>0</v>
      </c>
      <c r="Z28" s="31"/>
      <c r="AA28" s="8">
        <v>0</v>
      </c>
      <c r="AB28" s="31"/>
      <c r="AC28" s="8">
        <f>ROUND(SUM(G28:AA28),5)</f>
        <v>29.99</v>
      </c>
    </row>
    <row r="29" spans="1:29">
      <c r="A29" s="6"/>
      <c r="B29" s="6"/>
      <c r="C29" s="6"/>
      <c r="D29" s="6" t="s">
        <v>34</v>
      </c>
      <c r="E29" s="6"/>
      <c r="F29" s="6"/>
      <c r="G29" s="7">
        <f>ROUND(SUM(G24:G28),5)</f>
        <v>0</v>
      </c>
      <c r="H29" s="31"/>
      <c r="I29" s="7">
        <f>ROUND(SUM(I24:I28),5)</f>
        <v>34.03</v>
      </c>
      <c r="J29" s="31"/>
      <c r="K29" s="7">
        <f>ROUND(SUM(K24:K28),5)</f>
        <v>2.62</v>
      </c>
      <c r="L29" s="31"/>
      <c r="M29" s="7">
        <f>ROUND(SUM(M24:M28),5)</f>
        <v>38.130000000000003</v>
      </c>
      <c r="N29" s="31"/>
      <c r="O29" s="7">
        <f>ROUND(SUM(O24:O28),5)</f>
        <v>140.47</v>
      </c>
      <c r="P29" s="31"/>
      <c r="Q29" s="7">
        <f>ROUND(SUM(Q24:Q28),5)</f>
        <v>0</v>
      </c>
      <c r="R29" s="31"/>
      <c r="S29" s="7">
        <f>ROUND(SUM(S24:S28),5)</f>
        <v>26.96</v>
      </c>
      <c r="T29" s="31"/>
      <c r="U29" s="7">
        <f>ROUND(SUM(U24:U28),5)</f>
        <v>3.6</v>
      </c>
      <c r="V29" s="31"/>
      <c r="W29" s="7">
        <f>ROUND(SUM(W24:W28),5)</f>
        <v>26.45</v>
      </c>
      <c r="X29" s="31"/>
      <c r="Y29" s="7">
        <f>ROUND(SUM(Y24:Y28),5)</f>
        <v>18.350000000000001</v>
      </c>
      <c r="Z29" s="31"/>
      <c r="AA29" s="7">
        <f>ROUND(SUM(AA24:AA28),5)</f>
        <v>0</v>
      </c>
      <c r="AB29" s="31"/>
      <c r="AC29" s="7">
        <f>ROUND(SUM(G29:AA29),5)</f>
        <v>290.61</v>
      </c>
    </row>
    <row r="30" spans="1:29">
      <c r="A30" s="6"/>
      <c r="B30" s="6"/>
      <c r="C30" s="6"/>
      <c r="D30" s="6" t="s">
        <v>35</v>
      </c>
      <c r="E30" s="6"/>
      <c r="F30" s="6"/>
      <c r="G30" s="7"/>
      <c r="H30" s="31"/>
      <c r="I30" s="7"/>
      <c r="J30" s="31"/>
      <c r="K30" s="7"/>
      <c r="L30" s="31"/>
      <c r="M30" s="7"/>
      <c r="N30" s="31"/>
      <c r="O30" s="7"/>
      <c r="P30" s="31"/>
      <c r="Q30" s="7"/>
      <c r="R30" s="31"/>
      <c r="S30" s="7"/>
      <c r="T30" s="31"/>
      <c r="U30" s="7"/>
      <c r="V30" s="31"/>
      <c r="W30" s="7"/>
      <c r="X30" s="31"/>
      <c r="Y30" s="7"/>
      <c r="Z30" s="31"/>
      <c r="AA30" s="7"/>
      <c r="AB30" s="31"/>
      <c r="AC30" s="7"/>
    </row>
    <row r="31" spans="1:29">
      <c r="A31" s="6"/>
      <c r="B31" s="6"/>
      <c r="C31" s="6"/>
      <c r="D31" s="6"/>
      <c r="E31" s="6" t="s">
        <v>36</v>
      </c>
      <c r="F31" s="6"/>
      <c r="G31" s="7">
        <v>0</v>
      </c>
      <c r="H31" s="31"/>
      <c r="I31" s="7">
        <v>0</v>
      </c>
      <c r="J31" s="31"/>
      <c r="K31" s="7">
        <v>0</v>
      </c>
      <c r="L31" s="31"/>
      <c r="M31" s="7">
        <v>0</v>
      </c>
      <c r="N31" s="31"/>
      <c r="O31" s="7">
        <v>0</v>
      </c>
      <c r="P31" s="31"/>
      <c r="Q31" s="7">
        <v>0</v>
      </c>
      <c r="R31" s="31"/>
      <c r="S31" s="7">
        <v>0</v>
      </c>
      <c r="T31" s="31"/>
      <c r="U31" s="7">
        <v>0</v>
      </c>
      <c r="V31" s="31"/>
      <c r="W31" s="7">
        <v>25</v>
      </c>
      <c r="X31" s="31"/>
      <c r="Y31" s="7">
        <v>0</v>
      </c>
      <c r="Z31" s="31"/>
      <c r="AA31" s="7">
        <v>0</v>
      </c>
      <c r="AB31" s="31"/>
      <c r="AC31" s="7">
        <f>ROUND(SUM(G31:AA31),5)</f>
        <v>25</v>
      </c>
    </row>
    <row r="32" spans="1:29">
      <c r="A32" s="6"/>
      <c r="B32" s="6"/>
      <c r="C32" s="6"/>
      <c r="D32" s="6"/>
      <c r="E32" s="6" t="s">
        <v>37</v>
      </c>
      <c r="F32" s="6"/>
      <c r="G32" s="7">
        <v>0</v>
      </c>
      <c r="H32" s="31"/>
      <c r="I32" s="7">
        <v>1644</v>
      </c>
      <c r="J32" s="31"/>
      <c r="K32" s="7">
        <v>0</v>
      </c>
      <c r="L32" s="31"/>
      <c r="M32" s="7">
        <v>0</v>
      </c>
      <c r="N32" s="31"/>
      <c r="O32" s="7">
        <v>0</v>
      </c>
      <c r="P32" s="31"/>
      <c r="Q32" s="7">
        <v>0</v>
      </c>
      <c r="R32" s="31"/>
      <c r="S32" s="7">
        <v>0</v>
      </c>
      <c r="T32" s="31"/>
      <c r="U32" s="7">
        <v>0</v>
      </c>
      <c r="V32" s="31"/>
      <c r="W32" s="7">
        <v>0</v>
      </c>
      <c r="X32" s="31"/>
      <c r="Y32" s="7">
        <v>0</v>
      </c>
      <c r="Z32" s="31"/>
      <c r="AA32" s="7">
        <v>0</v>
      </c>
      <c r="AB32" s="31"/>
      <c r="AC32" s="7">
        <f>ROUND(SUM(G32:AA32),5)</f>
        <v>1644</v>
      </c>
    </row>
    <row r="33" spans="1:29">
      <c r="A33" s="6"/>
      <c r="B33" s="6"/>
      <c r="C33" s="6"/>
      <c r="D33" s="6"/>
      <c r="E33" s="6" t="s">
        <v>38</v>
      </c>
      <c r="F33" s="6"/>
      <c r="G33" s="7"/>
      <c r="H33" s="31"/>
      <c r="I33" s="7"/>
      <c r="J33" s="31"/>
      <c r="K33" s="7"/>
      <c r="L33" s="31"/>
      <c r="M33" s="7"/>
      <c r="N33" s="31"/>
      <c r="O33" s="7"/>
      <c r="P33" s="31"/>
      <c r="Q33" s="7"/>
      <c r="R33" s="31"/>
      <c r="S33" s="7"/>
      <c r="T33" s="31"/>
      <c r="U33" s="7"/>
      <c r="V33" s="31"/>
      <c r="W33" s="7"/>
      <c r="X33" s="31"/>
      <c r="Y33" s="7"/>
      <c r="Z33" s="31"/>
      <c r="AA33" s="7"/>
      <c r="AB33" s="31"/>
      <c r="AC33" s="7"/>
    </row>
    <row r="34" spans="1:29">
      <c r="A34" s="6"/>
      <c r="B34" s="6"/>
      <c r="C34" s="6"/>
      <c r="D34" s="6"/>
      <c r="E34" s="6"/>
      <c r="F34" s="6" t="s">
        <v>39</v>
      </c>
      <c r="G34" s="7">
        <v>0</v>
      </c>
      <c r="H34" s="31"/>
      <c r="I34" s="7">
        <v>0</v>
      </c>
      <c r="J34" s="31"/>
      <c r="K34" s="7">
        <v>0</v>
      </c>
      <c r="L34" s="31"/>
      <c r="M34" s="7">
        <v>0</v>
      </c>
      <c r="N34" s="31"/>
      <c r="O34" s="7">
        <v>0</v>
      </c>
      <c r="P34" s="31"/>
      <c r="Q34" s="7">
        <v>0</v>
      </c>
      <c r="R34" s="31"/>
      <c r="S34" s="7">
        <v>0</v>
      </c>
      <c r="T34" s="31"/>
      <c r="U34" s="7">
        <v>0</v>
      </c>
      <c r="V34" s="31"/>
      <c r="W34" s="7">
        <v>10</v>
      </c>
      <c r="X34" s="31"/>
      <c r="Y34" s="7">
        <v>0</v>
      </c>
      <c r="Z34" s="31"/>
      <c r="AA34" s="7">
        <v>0</v>
      </c>
      <c r="AB34" s="31"/>
      <c r="AC34" s="7">
        <f t="shared" ref="AC34:AC41" si="1">ROUND(SUM(G34:AA34),5)</f>
        <v>10</v>
      </c>
    </row>
    <row r="35" spans="1:29" ht="15.75" thickBot="1">
      <c r="A35" s="6"/>
      <c r="B35" s="6"/>
      <c r="C35" s="6"/>
      <c r="D35" s="6"/>
      <c r="E35" s="6"/>
      <c r="F35" s="6" t="s">
        <v>40</v>
      </c>
      <c r="G35" s="9">
        <v>0</v>
      </c>
      <c r="H35" s="31"/>
      <c r="I35" s="9">
        <v>0</v>
      </c>
      <c r="J35" s="31"/>
      <c r="K35" s="9">
        <v>0</v>
      </c>
      <c r="L35" s="31"/>
      <c r="M35" s="9">
        <v>0</v>
      </c>
      <c r="N35" s="31"/>
      <c r="O35" s="9">
        <v>0</v>
      </c>
      <c r="P35" s="31"/>
      <c r="Q35" s="9">
        <v>0</v>
      </c>
      <c r="R35" s="31"/>
      <c r="S35" s="9">
        <v>0</v>
      </c>
      <c r="T35" s="31"/>
      <c r="U35" s="9">
        <v>0</v>
      </c>
      <c r="V35" s="31"/>
      <c r="W35" s="9">
        <v>0</v>
      </c>
      <c r="X35" s="31"/>
      <c r="Y35" s="9">
        <v>0</v>
      </c>
      <c r="Z35" s="31"/>
      <c r="AA35" s="9">
        <v>0</v>
      </c>
      <c r="AB35" s="31"/>
      <c r="AC35" s="9">
        <f t="shared" si="1"/>
        <v>0</v>
      </c>
    </row>
    <row r="36" spans="1:29" ht="15.75" thickBot="1">
      <c r="A36" s="6"/>
      <c r="B36" s="6"/>
      <c r="C36" s="6"/>
      <c r="D36" s="6"/>
      <c r="E36" s="6" t="s">
        <v>41</v>
      </c>
      <c r="F36" s="6"/>
      <c r="G36" s="11">
        <f>ROUND(SUM(G33:G35),5)</f>
        <v>0</v>
      </c>
      <c r="H36" s="31"/>
      <c r="I36" s="11">
        <f>ROUND(SUM(I33:I35),5)</f>
        <v>0</v>
      </c>
      <c r="J36" s="31"/>
      <c r="K36" s="11">
        <f>ROUND(SUM(K33:K35),5)</f>
        <v>0</v>
      </c>
      <c r="L36" s="31"/>
      <c r="M36" s="11">
        <f>ROUND(SUM(M33:M35),5)</f>
        <v>0</v>
      </c>
      <c r="N36" s="31"/>
      <c r="O36" s="11">
        <f>ROUND(SUM(O33:O35),5)</f>
        <v>0</v>
      </c>
      <c r="P36" s="31"/>
      <c r="Q36" s="11">
        <f>ROUND(SUM(Q33:Q35),5)</f>
        <v>0</v>
      </c>
      <c r="R36" s="31"/>
      <c r="S36" s="11">
        <f>ROUND(SUM(S33:S35),5)</f>
        <v>0</v>
      </c>
      <c r="T36" s="31"/>
      <c r="U36" s="11">
        <f>ROUND(SUM(U33:U35),5)</f>
        <v>0</v>
      </c>
      <c r="V36" s="31"/>
      <c r="W36" s="11">
        <f>ROUND(SUM(W33:W35),5)</f>
        <v>10</v>
      </c>
      <c r="X36" s="31"/>
      <c r="Y36" s="11">
        <f>ROUND(SUM(Y33:Y35),5)</f>
        <v>0</v>
      </c>
      <c r="Z36" s="31"/>
      <c r="AA36" s="11">
        <f>ROUND(SUM(AA33:AA35),5)</f>
        <v>0</v>
      </c>
      <c r="AB36" s="31"/>
      <c r="AC36" s="11">
        <f t="shared" si="1"/>
        <v>10</v>
      </c>
    </row>
    <row r="37" spans="1:29">
      <c r="A37" s="6"/>
      <c r="B37" s="6"/>
      <c r="C37" s="6"/>
      <c r="D37" s="6" t="s">
        <v>43</v>
      </c>
      <c r="E37" s="6"/>
      <c r="F37" s="6"/>
      <c r="G37" s="7">
        <f>ROUND(SUM(G30:G32)+G36,5)</f>
        <v>0</v>
      </c>
      <c r="H37" s="31"/>
      <c r="I37" s="7">
        <f>ROUND(SUM(I30:I32)+I36,5)</f>
        <v>1644</v>
      </c>
      <c r="J37" s="31"/>
      <c r="K37" s="7">
        <f>ROUND(SUM(K30:K32)+K36,5)</f>
        <v>0</v>
      </c>
      <c r="L37" s="31"/>
      <c r="M37" s="7">
        <f>ROUND(SUM(M30:M32)+M36,5)</f>
        <v>0</v>
      </c>
      <c r="N37" s="31"/>
      <c r="O37" s="7">
        <f>ROUND(SUM(O30:O32)+O36,5)</f>
        <v>0</v>
      </c>
      <c r="P37" s="31"/>
      <c r="Q37" s="7">
        <f>ROUND(SUM(Q30:Q32)+Q36,5)</f>
        <v>0</v>
      </c>
      <c r="R37" s="31"/>
      <c r="S37" s="7">
        <f>ROUND(SUM(S30:S32)+S36,5)</f>
        <v>0</v>
      </c>
      <c r="T37" s="31"/>
      <c r="U37" s="7">
        <f>ROUND(SUM(U30:U32)+U36,5)</f>
        <v>0</v>
      </c>
      <c r="V37" s="31"/>
      <c r="W37" s="7">
        <f>ROUND(SUM(W30:W32)+W36,5)</f>
        <v>35</v>
      </c>
      <c r="X37" s="31"/>
      <c r="Y37" s="7">
        <f>ROUND(SUM(Y30:Y32)+Y36,5)</f>
        <v>0</v>
      </c>
      <c r="Z37" s="31"/>
      <c r="AA37" s="7">
        <f>ROUND(SUM(AA30:AA32)+AA36,5)</f>
        <v>0</v>
      </c>
      <c r="AB37" s="31"/>
      <c r="AC37" s="7">
        <f t="shared" si="1"/>
        <v>1679</v>
      </c>
    </row>
    <row r="38" spans="1:29" ht="15.75" thickBot="1">
      <c r="A38" s="6"/>
      <c r="B38" s="6"/>
      <c r="C38" s="6"/>
      <c r="D38" s="6" t="s">
        <v>70</v>
      </c>
      <c r="E38" s="6"/>
      <c r="F38" s="6"/>
      <c r="G38" s="8">
        <v>0</v>
      </c>
      <c r="H38" s="31"/>
      <c r="I38" s="8">
        <v>0</v>
      </c>
      <c r="J38" s="31"/>
      <c r="K38" s="8">
        <v>0</v>
      </c>
      <c r="L38" s="31"/>
      <c r="M38" s="8">
        <v>0</v>
      </c>
      <c r="N38" s="31"/>
      <c r="O38" s="8">
        <v>0</v>
      </c>
      <c r="P38" s="31"/>
      <c r="Q38" s="8">
        <v>0</v>
      </c>
      <c r="R38" s="31"/>
      <c r="S38" s="8">
        <v>0</v>
      </c>
      <c r="T38" s="31"/>
      <c r="U38" s="8">
        <v>0</v>
      </c>
      <c r="V38" s="31"/>
      <c r="W38" s="8">
        <v>0</v>
      </c>
      <c r="X38" s="31"/>
      <c r="Y38" s="8">
        <v>60</v>
      </c>
      <c r="Z38" s="31"/>
      <c r="AA38" s="8">
        <v>0</v>
      </c>
      <c r="AB38" s="31"/>
      <c r="AC38" s="8">
        <f t="shared" si="1"/>
        <v>60</v>
      </c>
    </row>
    <row r="39" spans="1:29">
      <c r="A39" s="6"/>
      <c r="B39" s="6"/>
      <c r="C39" s="6" t="s">
        <v>42</v>
      </c>
      <c r="D39" s="6"/>
      <c r="E39" s="6"/>
      <c r="F39" s="6"/>
      <c r="G39" s="7">
        <f>ROUND(SUM(G11:G15)+G19+G23+G29+SUM(G37:G38),5)</f>
        <v>1107.08</v>
      </c>
      <c r="H39" s="31"/>
      <c r="I39" s="7">
        <f>ROUND(SUM(I11:I15)+I19+I23+I29+SUM(I37:I38),5)</f>
        <v>2221.23</v>
      </c>
      <c r="J39" s="31"/>
      <c r="K39" s="7">
        <f>ROUND(SUM(K11:K15)+K19+K23+K29+SUM(K37:K38),5)</f>
        <v>6841.22</v>
      </c>
      <c r="L39" s="31"/>
      <c r="M39" s="7">
        <f>ROUND(SUM(M11:M15)+M19+M23+M29+SUM(M37:M38),5)</f>
        <v>416.53</v>
      </c>
      <c r="N39" s="31"/>
      <c r="O39" s="7">
        <f>ROUND(SUM(O11:O15)+O19+O23+O29+SUM(O37:O38),5)</f>
        <v>788.67</v>
      </c>
      <c r="P39" s="31"/>
      <c r="Q39" s="7">
        <f>ROUND(SUM(Q11:Q15)+Q19+Q23+Q29+SUM(Q37:Q38),5)</f>
        <v>296.70999999999998</v>
      </c>
      <c r="R39" s="31"/>
      <c r="S39" s="7">
        <f>ROUND(SUM(S11:S15)+S19+S23+S29+SUM(S37:S38),5)</f>
        <v>146.56</v>
      </c>
      <c r="T39" s="31"/>
      <c r="U39" s="7">
        <f>ROUND(SUM(U11:U15)+U19+U23+U29+SUM(U37:U38),5)</f>
        <v>246.8</v>
      </c>
      <c r="V39" s="31"/>
      <c r="W39" s="7">
        <f>ROUND(SUM(W11:W15)+W19+W23+W29+SUM(W37:W38),5)</f>
        <v>605.25</v>
      </c>
      <c r="X39" s="31"/>
      <c r="Y39" s="7">
        <f>ROUND(SUM(Y11:Y15)+Y19+Y23+Y29+SUM(Y37:Y38),5)</f>
        <v>373.95</v>
      </c>
      <c r="Z39" s="31"/>
      <c r="AA39" s="7">
        <f>ROUND(SUM(AA11:AA15)+AA19+AA23+AA29+SUM(AA37:AA38),5)</f>
        <v>101.6</v>
      </c>
      <c r="AB39" s="31"/>
      <c r="AC39" s="7">
        <f t="shared" si="1"/>
        <v>13145.6</v>
      </c>
    </row>
    <row r="40" spans="1:29">
      <c r="A40" s="6"/>
      <c r="B40" s="6"/>
      <c r="C40" s="6" t="s">
        <v>88</v>
      </c>
      <c r="D40" s="6"/>
      <c r="E40" s="6"/>
      <c r="F40" s="6"/>
      <c r="G40" s="7">
        <v>0</v>
      </c>
      <c r="H40" s="31"/>
      <c r="I40" s="7">
        <v>0</v>
      </c>
      <c r="J40" s="31"/>
      <c r="K40" s="7">
        <v>50</v>
      </c>
      <c r="L40" s="31"/>
      <c r="M40" s="7">
        <v>0</v>
      </c>
      <c r="N40" s="31"/>
      <c r="O40" s="7">
        <v>-50</v>
      </c>
      <c r="P40" s="31"/>
      <c r="Q40" s="7">
        <v>0</v>
      </c>
      <c r="R40" s="31"/>
      <c r="S40" s="7">
        <v>0</v>
      </c>
      <c r="T40" s="31"/>
      <c r="U40" s="7">
        <v>0</v>
      </c>
      <c r="V40" s="31"/>
      <c r="W40" s="7">
        <v>0</v>
      </c>
      <c r="X40" s="31"/>
      <c r="Y40" s="7">
        <v>0</v>
      </c>
      <c r="Z40" s="31"/>
      <c r="AA40" s="7">
        <v>0</v>
      </c>
      <c r="AB40" s="31"/>
      <c r="AC40" s="7">
        <f t="shared" si="1"/>
        <v>0</v>
      </c>
    </row>
    <row r="41" spans="1:29">
      <c r="A41" s="6"/>
      <c r="B41" s="6"/>
      <c r="C41" s="6" t="s">
        <v>98</v>
      </c>
      <c r="D41" s="6"/>
      <c r="E41" s="6"/>
      <c r="F41" s="6"/>
      <c r="G41" s="7">
        <v>0</v>
      </c>
      <c r="H41" s="31"/>
      <c r="I41" s="7">
        <v>0</v>
      </c>
      <c r="J41" s="31"/>
      <c r="K41" s="7">
        <v>0</v>
      </c>
      <c r="L41" s="31"/>
      <c r="M41" s="7">
        <v>0</v>
      </c>
      <c r="N41" s="31"/>
      <c r="O41" s="7">
        <v>50</v>
      </c>
      <c r="P41" s="31"/>
      <c r="Q41" s="7">
        <v>0</v>
      </c>
      <c r="R41" s="31"/>
      <c r="S41" s="7">
        <v>0</v>
      </c>
      <c r="T41" s="31"/>
      <c r="U41" s="7">
        <v>0</v>
      </c>
      <c r="V41" s="31"/>
      <c r="W41" s="7">
        <v>484</v>
      </c>
      <c r="X41" s="31"/>
      <c r="Y41" s="7">
        <v>0</v>
      </c>
      <c r="Z41" s="31"/>
      <c r="AA41" s="7">
        <v>0</v>
      </c>
      <c r="AB41" s="31"/>
      <c r="AC41" s="7">
        <f t="shared" si="1"/>
        <v>534</v>
      </c>
    </row>
    <row r="42" spans="1:29">
      <c r="A42" s="6"/>
      <c r="B42" s="6"/>
      <c r="C42" s="6" t="s">
        <v>44</v>
      </c>
      <c r="D42" s="6"/>
      <c r="E42" s="6"/>
      <c r="F42" s="6"/>
      <c r="G42" s="7"/>
      <c r="H42" s="31"/>
      <c r="I42" s="7"/>
      <c r="J42" s="31"/>
      <c r="K42" s="7"/>
      <c r="L42" s="31"/>
      <c r="M42" s="7"/>
      <c r="N42" s="31"/>
      <c r="O42" s="7"/>
      <c r="P42" s="31"/>
      <c r="Q42" s="7"/>
      <c r="R42" s="31"/>
      <c r="S42" s="7"/>
      <c r="T42" s="31"/>
      <c r="U42" s="7"/>
      <c r="V42" s="31"/>
      <c r="W42" s="7"/>
      <c r="X42" s="31"/>
      <c r="Y42" s="7"/>
      <c r="Z42" s="31"/>
      <c r="AA42" s="7"/>
      <c r="AB42" s="31"/>
      <c r="AC42" s="7"/>
    </row>
    <row r="43" spans="1:29">
      <c r="A43" s="6"/>
      <c r="B43" s="6"/>
      <c r="C43" s="6"/>
      <c r="D43" s="6" t="s">
        <v>47</v>
      </c>
      <c r="E43" s="6"/>
      <c r="F43" s="6"/>
      <c r="G43" s="7">
        <v>352</v>
      </c>
      <c r="H43" s="31"/>
      <c r="I43" s="7">
        <v>480</v>
      </c>
      <c r="J43" s="31"/>
      <c r="K43" s="7">
        <v>593.35</v>
      </c>
      <c r="L43" s="31"/>
      <c r="M43" s="7">
        <v>0</v>
      </c>
      <c r="N43" s="31"/>
      <c r="O43" s="7">
        <v>330</v>
      </c>
      <c r="P43" s="31"/>
      <c r="Q43" s="7">
        <v>0</v>
      </c>
      <c r="R43" s="31"/>
      <c r="S43" s="7">
        <v>600</v>
      </c>
      <c r="T43" s="31"/>
      <c r="U43" s="7">
        <v>662.19</v>
      </c>
      <c r="V43" s="31"/>
      <c r="W43" s="7">
        <v>690</v>
      </c>
      <c r="X43" s="31"/>
      <c r="Y43" s="7">
        <v>1030</v>
      </c>
      <c r="Z43" s="31"/>
      <c r="AA43" s="7">
        <v>0</v>
      </c>
      <c r="AB43" s="31"/>
      <c r="AC43" s="7">
        <f>ROUND(SUM(G43:AA43),5)</f>
        <v>4737.54</v>
      </c>
    </row>
    <row r="44" spans="1:29">
      <c r="A44" s="6"/>
      <c r="B44" s="6"/>
      <c r="C44" s="6"/>
      <c r="D44" s="6" t="s">
        <v>48</v>
      </c>
      <c r="E44" s="6"/>
      <c r="F44" s="6"/>
      <c r="G44" s="7">
        <v>0</v>
      </c>
      <c r="H44" s="31"/>
      <c r="I44" s="7">
        <v>589.54999999999995</v>
      </c>
      <c r="J44" s="31"/>
      <c r="K44" s="7">
        <v>0</v>
      </c>
      <c r="L44" s="31"/>
      <c r="M44" s="7">
        <v>0</v>
      </c>
      <c r="N44" s="31"/>
      <c r="O44" s="7">
        <v>0</v>
      </c>
      <c r="P44" s="31"/>
      <c r="Q44" s="7">
        <v>0</v>
      </c>
      <c r="R44" s="31"/>
      <c r="S44" s="7">
        <v>1164.9100000000001</v>
      </c>
      <c r="T44" s="31"/>
      <c r="U44" s="7">
        <v>2087.64</v>
      </c>
      <c r="V44" s="31"/>
      <c r="W44" s="7">
        <v>0</v>
      </c>
      <c r="X44" s="31"/>
      <c r="Y44" s="7">
        <v>2291.64</v>
      </c>
      <c r="Z44" s="31"/>
      <c r="AA44" s="7">
        <v>276.08999999999997</v>
      </c>
      <c r="AB44" s="31"/>
      <c r="AC44" s="7">
        <f>ROUND(SUM(G44:AA44),5)</f>
        <v>6409.83</v>
      </c>
    </row>
    <row r="45" spans="1:29">
      <c r="A45" s="6"/>
      <c r="B45" s="6"/>
      <c r="C45" s="6"/>
      <c r="D45" s="6" t="s">
        <v>50</v>
      </c>
      <c r="E45" s="6"/>
      <c r="F45" s="6"/>
      <c r="G45" s="7">
        <v>25.98</v>
      </c>
      <c r="H45" s="31"/>
      <c r="I45" s="7">
        <v>326.88</v>
      </c>
      <c r="J45" s="31"/>
      <c r="K45" s="7">
        <v>479.4</v>
      </c>
      <c r="L45" s="31"/>
      <c r="M45" s="7">
        <v>487.53</v>
      </c>
      <c r="N45" s="31"/>
      <c r="O45" s="7">
        <v>855.29</v>
      </c>
      <c r="P45" s="31"/>
      <c r="Q45" s="7">
        <v>304.77</v>
      </c>
      <c r="R45" s="31"/>
      <c r="S45" s="7">
        <v>650.41999999999996</v>
      </c>
      <c r="T45" s="31"/>
      <c r="U45" s="7">
        <v>1117.74</v>
      </c>
      <c r="V45" s="31"/>
      <c r="W45" s="7">
        <v>0</v>
      </c>
      <c r="X45" s="31"/>
      <c r="Y45" s="7">
        <v>530.98</v>
      </c>
      <c r="Z45" s="31"/>
      <c r="AA45" s="7">
        <v>0</v>
      </c>
      <c r="AB45" s="31"/>
      <c r="AC45" s="7">
        <f>ROUND(SUM(G45:AA45),5)</f>
        <v>4778.99</v>
      </c>
    </row>
    <row r="46" spans="1:29">
      <c r="A46" s="6"/>
      <c r="B46" s="6"/>
      <c r="C46" s="6"/>
      <c r="D46" s="6" t="s">
        <v>52</v>
      </c>
      <c r="E46" s="6"/>
      <c r="F46" s="6"/>
      <c r="G46" s="7"/>
      <c r="H46" s="31"/>
      <c r="I46" s="7"/>
      <c r="J46" s="31"/>
      <c r="K46" s="7"/>
      <c r="L46" s="31"/>
      <c r="M46" s="7"/>
      <c r="N46" s="31"/>
      <c r="O46" s="7"/>
      <c r="P46" s="31"/>
      <c r="Q46" s="7"/>
      <c r="R46" s="31"/>
      <c r="S46" s="7"/>
      <c r="T46" s="31"/>
      <c r="U46" s="7"/>
      <c r="V46" s="31"/>
      <c r="W46" s="7"/>
      <c r="X46" s="31"/>
      <c r="Y46" s="7"/>
      <c r="Z46" s="31"/>
      <c r="AA46" s="7"/>
      <c r="AB46" s="31"/>
      <c r="AC46" s="7"/>
    </row>
    <row r="47" spans="1:29" ht="15.75" thickBot="1">
      <c r="A47" s="6"/>
      <c r="B47" s="6"/>
      <c r="C47" s="6"/>
      <c r="D47" s="6"/>
      <c r="E47" s="6" t="s">
        <v>53</v>
      </c>
      <c r="F47" s="6"/>
      <c r="G47" s="9">
        <v>330</v>
      </c>
      <c r="H47" s="31"/>
      <c r="I47" s="9">
        <v>180</v>
      </c>
      <c r="J47" s="31"/>
      <c r="K47" s="9">
        <v>180</v>
      </c>
      <c r="L47" s="31"/>
      <c r="M47" s="9">
        <v>450</v>
      </c>
      <c r="N47" s="31"/>
      <c r="O47" s="9">
        <v>0</v>
      </c>
      <c r="P47" s="31"/>
      <c r="Q47" s="9">
        <v>180</v>
      </c>
      <c r="R47" s="31"/>
      <c r="S47" s="9">
        <v>540</v>
      </c>
      <c r="T47" s="31"/>
      <c r="U47" s="9">
        <v>180</v>
      </c>
      <c r="V47" s="31"/>
      <c r="W47" s="9">
        <v>180</v>
      </c>
      <c r="X47" s="31"/>
      <c r="Y47" s="9">
        <v>180</v>
      </c>
      <c r="Z47" s="31"/>
      <c r="AA47" s="9">
        <v>0</v>
      </c>
      <c r="AB47" s="31"/>
      <c r="AC47" s="9">
        <f>ROUND(SUM(G47:AA47),5)</f>
        <v>2400</v>
      </c>
    </row>
    <row r="48" spans="1:29" ht="15.75" thickBot="1">
      <c r="A48" s="6"/>
      <c r="B48" s="6"/>
      <c r="C48" s="6"/>
      <c r="D48" s="6" t="s">
        <v>54</v>
      </c>
      <c r="E48" s="6"/>
      <c r="F48" s="6"/>
      <c r="G48" s="10">
        <f>ROUND(SUM(G46:G47),5)</f>
        <v>330</v>
      </c>
      <c r="H48" s="31"/>
      <c r="I48" s="10">
        <f>ROUND(SUM(I46:I47),5)</f>
        <v>180</v>
      </c>
      <c r="J48" s="31"/>
      <c r="K48" s="10">
        <f>ROUND(SUM(K46:K47),5)</f>
        <v>180</v>
      </c>
      <c r="L48" s="31"/>
      <c r="M48" s="10">
        <f>ROUND(SUM(M46:M47),5)</f>
        <v>450</v>
      </c>
      <c r="N48" s="31"/>
      <c r="O48" s="10">
        <f>ROUND(SUM(O46:O47),5)</f>
        <v>0</v>
      </c>
      <c r="P48" s="31"/>
      <c r="Q48" s="10">
        <f>ROUND(SUM(Q46:Q47),5)</f>
        <v>180</v>
      </c>
      <c r="R48" s="31"/>
      <c r="S48" s="10">
        <f>ROUND(SUM(S46:S47),5)</f>
        <v>540</v>
      </c>
      <c r="T48" s="31"/>
      <c r="U48" s="10">
        <f>ROUND(SUM(U46:U47),5)</f>
        <v>180</v>
      </c>
      <c r="V48" s="31"/>
      <c r="W48" s="10">
        <f>ROUND(SUM(W46:W47),5)</f>
        <v>180</v>
      </c>
      <c r="X48" s="31"/>
      <c r="Y48" s="10">
        <f>ROUND(SUM(Y46:Y47),5)</f>
        <v>180</v>
      </c>
      <c r="Z48" s="31"/>
      <c r="AA48" s="10">
        <f>ROUND(SUM(AA46:AA47),5)</f>
        <v>0</v>
      </c>
      <c r="AB48" s="31"/>
      <c r="AC48" s="10">
        <f>ROUND(SUM(G48:AA48),5)</f>
        <v>2400</v>
      </c>
    </row>
    <row r="49" spans="1:29" ht="15.75" thickBot="1">
      <c r="A49" s="6"/>
      <c r="B49" s="6"/>
      <c r="C49" s="6" t="s">
        <v>51</v>
      </c>
      <c r="D49" s="6"/>
      <c r="E49" s="6"/>
      <c r="F49" s="6"/>
      <c r="G49" s="10">
        <f>ROUND(SUM(G42:G45)+G48,5)</f>
        <v>707.98</v>
      </c>
      <c r="H49" s="31"/>
      <c r="I49" s="10">
        <f>ROUND(SUM(I42:I45)+I48,5)</f>
        <v>1576.43</v>
      </c>
      <c r="J49" s="31"/>
      <c r="K49" s="10">
        <f>ROUND(SUM(K42:K45)+K48,5)</f>
        <v>1252.75</v>
      </c>
      <c r="L49" s="31"/>
      <c r="M49" s="10">
        <f>ROUND(SUM(M42:M45)+M48,5)</f>
        <v>937.53</v>
      </c>
      <c r="N49" s="31"/>
      <c r="O49" s="10">
        <f>ROUND(SUM(O42:O45)+O48,5)</f>
        <v>1185.29</v>
      </c>
      <c r="P49" s="31"/>
      <c r="Q49" s="10">
        <f>ROUND(SUM(Q42:Q45)+Q48,5)</f>
        <v>484.77</v>
      </c>
      <c r="R49" s="31"/>
      <c r="S49" s="10">
        <f>ROUND(SUM(S42:S45)+S48,5)</f>
        <v>2955.33</v>
      </c>
      <c r="T49" s="31"/>
      <c r="U49" s="10">
        <f>ROUND(SUM(U42:U45)+U48,5)</f>
        <v>4047.57</v>
      </c>
      <c r="V49" s="31"/>
      <c r="W49" s="10">
        <f>ROUND(SUM(W42:W45)+W48,5)</f>
        <v>870</v>
      </c>
      <c r="X49" s="31"/>
      <c r="Y49" s="10">
        <f>ROUND(SUM(Y42:Y45)+Y48,5)</f>
        <v>4032.62</v>
      </c>
      <c r="Z49" s="31"/>
      <c r="AA49" s="10">
        <f>ROUND(SUM(AA42:AA45)+AA48,5)</f>
        <v>276.08999999999997</v>
      </c>
      <c r="AB49" s="31"/>
      <c r="AC49" s="10">
        <f>ROUND(SUM(G49:AA49),5)</f>
        <v>18326.36</v>
      </c>
    </row>
    <row r="50" spans="1:29" ht="15.75" thickBot="1">
      <c r="A50" s="6"/>
      <c r="B50" s="6" t="s">
        <v>55</v>
      </c>
      <c r="C50" s="6"/>
      <c r="D50" s="6"/>
      <c r="E50" s="6"/>
      <c r="F50" s="6"/>
      <c r="G50" s="10">
        <f>ROUND(SUM(G9:G10)+SUM(G39:G41)+G49,5)</f>
        <v>1815.06</v>
      </c>
      <c r="H50" s="31"/>
      <c r="I50" s="10">
        <f>ROUND(SUM(I9:I10)+SUM(I39:I41)+I49,5)</f>
        <v>3797.66</v>
      </c>
      <c r="J50" s="31"/>
      <c r="K50" s="10">
        <f>ROUND(SUM(K9:K10)+SUM(K39:K41)+K49,5)</f>
        <v>8143.97</v>
      </c>
      <c r="L50" s="31"/>
      <c r="M50" s="10">
        <f>ROUND(SUM(M9:M10)+SUM(M39:M41)+M49,5)</f>
        <v>1354.06</v>
      </c>
      <c r="N50" s="31"/>
      <c r="O50" s="10">
        <f>ROUND(SUM(O9:O10)+SUM(O39:O41)+O49,5)</f>
        <v>1970.8</v>
      </c>
      <c r="P50" s="31"/>
      <c r="Q50" s="10">
        <f>ROUND(SUM(Q9:Q10)+SUM(Q39:Q41)+Q49,5)</f>
        <v>781.48</v>
      </c>
      <c r="R50" s="31"/>
      <c r="S50" s="10">
        <f>ROUND(SUM(S9:S10)+SUM(S39:S41)+S49,5)</f>
        <v>3103.7</v>
      </c>
      <c r="T50" s="31"/>
      <c r="U50" s="10">
        <f>ROUND(SUM(U9:U10)+SUM(U39:U41)+U49,5)</f>
        <v>4294.37</v>
      </c>
      <c r="V50" s="31"/>
      <c r="W50" s="10">
        <f>ROUND(SUM(W9:W10)+SUM(W39:W41)+W49,5)</f>
        <v>1959.25</v>
      </c>
      <c r="X50" s="31"/>
      <c r="Y50" s="10">
        <f>ROUND(SUM(Y9:Y10)+SUM(Y39:Y41)+Y49,5)</f>
        <v>4406.57</v>
      </c>
      <c r="Z50" s="31"/>
      <c r="AA50" s="10">
        <f>ROUND(SUM(AA9:AA10)+SUM(AA39:AA41)+AA49,5)</f>
        <v>377.69</v>
      </c>
      <c r="AB50" s="31"/>
      <c r="AC50" s="10">
        <f>ROUND(SUM(G50:AA50),5)</f>
        <v>32004.61</v>
      </c>
    </row>
    <row r="51" spans="1:29" s="12" customFormat="1" ht="15.75" thickBot="1">
      <c r="A51" s="6" t="s">
        <v>56</v>
      </c>
      <c r="B51" s="6"/>
      <c r="C51" s="6"/>
      <c r="D51" s="6"/>
      <c r="E51" s="6"/>
      <c r="F51" s="6"/>
      <c r="G51" s="13">
        <f>ROUND(G8-G50,5)</f>
        <v>14988.88</v>
      </c>
      <c r="H51" s="6"/>
      <c r="I51" s="13">
        <f>ROUND(I8-I50,5)</f>
        <v>9682.01</v>
      </c>
      <c r="J51" s="6"/>
      <c r="K51" s="13">
        <f>ROUND(K8-K50,5)</f>
        <v>10836.95</v>
      </c>
      <c r="L51" s="6"/>
      <c r="M51" s="13">
        <f>ROUND(M8-M50,5)</f>
        <v>-653.65</v>
      </c>
      <c r="N51" s="6"/>
      <c r="O51" s="13">
        <f>ROUND(O8-O50,5)</f>
        <v>-1670.8</v>
      </c>
      <c r="P51" s="6"/>
      <c r="Q51" s="13">
        <f>ROUND(Q8-Q50,5)</f>
        <v>233.49</v>
      </c>
      <c r="R51" s="6"/>
      <c r="S51" s="13">
        <f>ROUND(S8-S50,5)</f>
        <v>1004.01</v>
      </c>
      <c r="T51" s="6"/>
      <c r="U51" s="13">
        <f>ROUND(U8-U50,5)</f>
        <v>1764.36</v>
      </c>
      <c r="V51" s="6"/>
      <c r="W51" s="13">
        <f>ROUND(W8-W50,5)</f>
        <v>-1904.26</v>
      </c>
      <c r="X51" s="6"/>
      <c r="Y51" s="13">
        <f>ROUND(Y8-Y50,5)</f>
        <v>-4148.9399999999996</v>
      </c>
      <c r="Z51" s="6"/>
      <c r="AA51" s="13">
        <f>ROUND(AA8-AA50,5)</f>
        <v>-377.69</v>
      </c>
      <c r="AB51" s="6"/>
      <c r="AC51" s="13">
        <f>ROUND(SUM(G51:AA51),5)</f>
        <v>29754.36</v>
      </c>
    </row>
    <row r="52" spans="1:29" ht="15.75" thickTop="1"/>
  </sheetData>
  <pageMargins left="0.7" right="0.7" top="0.75" bottom="0.75" header="0.1" footer="0.3"/>
  <pageSetup orientation="portrait" r:id="rId1"/>
  <headerFooter>
    <oddHeader>&amp;L&amp;"Arial,Bold"&amp;11 7:11 PM
&amp;"Arial,Bold"&amp;11 04/12/16
&amp;"Arial,Bold"&amp;11 Cash Basis&amp;C&amp;"Arial,Bold"&amp;12 Snowcrest Heights Improvement Association, Inc.
&amp;"Arial,Bold"&amp;14 Custom Summary Report
&amp;"Arial,Bold"&amp;10 June 1, 2015 through April 16, 2016</oddHeader>
    <oddFooter>&amp;R&amp;"Arial,Bold"&amp;11 Page &amp;P of &amp;N</oddFooter>
  </headerFooter>
  <legacyDrawing r:id="rId2"/>
  <controls>
    <control shapeId="7169" r:id="rId3" name="FILTER"/>
    <control shapeId="7170" r:id="rId4" name="HEADER"/>
  </controls>
</worksheet>
</file>

<file path=xl/worksheets/sheet3.xml><?xml version="1.0" encoding="utf-8"?>
<worksheet xmlns="http://schemas.openxmlformats.org/spreadsheetml/2006/main" xmlns:r="http://schemas.openxmlformats.org/officeDocument/2006/relationships">
  <dimension ref="A1:S59"/>
  <sheetViews>
    <sheetView workbookViewId="0">
      <pane xSplit="6" ySplit="1" topLeftCell="G16" activePane="bottomRight" state="frozenSplit"/>
      <selection pane="topRight" activeCell="G1" sqref="G1"/>
      <selection pane="bottomLeft" activeCell="A2" sqref="A2"/>
      <selection pane="bottomRight" activeCell="L35" sqref="L35"/>
    </sheetView>
  </sheetViews>
  <sheetFormatPr defaultRowHeight="15"/>
  <cols>
    <col min="1" max="5" width="3" style="6" customWidth="1"/>
    <col min="6" max="6" width="32.28515625" style="6" customWidth="1"/>
    <col min="7" max="7" width="10.140625" style="15" bestFit="1" customWidth="1"/>
    <col min="8" max="8" width="9" style="15" bestFit="1" customWidth="1"/>
    <col min="9" max="10" width="10.140625" style="15" bestFit="1" customWidth="1"/>
    <col min="11" max="12" width="9" style="15" bestFit="1" customWidth="1"/>
    <col min="13" max="16" width="9.7109375" style="15" bestFit="1" customWidth="1"/>
    <col min="17" max="17" width="8" style="15" bestFit="1" customWidth="1"/>
    <col min="18" max="18" width="9.7109375" style="15" bestFit="1" customWidth="1"/>
    <col min="19" max="19" width="10.140625" style="15" bestFit="1" customWidth="1"/>
  </cols>
  <sheetData>
    <row r="1" spans="1:19" s="5" customFormat="1" ht="15.75" thickBot="1">
      <c r="A1" s="3"/>
      <c r="B1" s="3"/>
      <c r="C1" s="3"/>
      <c r="D1" s="3"/>
      <c r="E1" s="3"/>
      <c r="F1" s="3"/>
      <c r="G1" s="4" t="s">
        <v>57</v>
      </c>
      <c r="H1" s="4" t="s">
        <v>58</v>
      </c>
      <c r="I1" s="4" t="s">
        <v>59</v>
      </c>
      <c r="J1" s="4" t="s">
        <v>60</v>
      </c>
      <c r="K1" s="4" t="s">
        <v>61</v>
      </c>
      <c r="L1" s="4" t="s">
        <v>62</v>
      </c>
      <c r="M1" s="4" t="s">
        <v>63</v>
      </c>
      <c r="N1" s="4" t="s">
        <v>64</v>
      </c>
      <c r="O1" s="4" t="s">
        <v>65</v>
      </c>
      <c r="P1" s="4" t="s">
        <v>66</v>
      </c>
      <c r="Q1" s="4" t="s">
        <v>67</v>
      </c>
      <c r="R1" s="4" t="s">
        <v>68</v>
      </c>
      <c r="S1" s="4" t="s">
        <v>69</v>
      </c>
    </row>
    <row r="2" spans="1:19" ht="15.75" thickTop="1">
      <c r="B2" s="6" t="s">
        <v>2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>
      <c r="C3" s="6" t="s">
        <v>3</v>
      </c>
      <c r="G3" s="7">
        <v>0</v>
      </c>
      <c r="H3" s="7">
        <v>25</v>
      </c>
      <c r="I3" s="7">
        <v>0</v>
      </c>
      <c r="J3" s="7">
        <v>0</v>
      </c>
      <c r="K3" s="7">
        <v>0</v>
      </c>
      <c r="L3" s="7">
        <v>0</v>
      </c>
      <c r="M3" s="7">
        <v>25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f t="shared" ref="S3:S9" si="0">ROUND(SUM(G3:R3),5)</f>
        <v>50</v>
      </c>
    </row>
    <row r="4" spans="1:19">
      <c r="C4" s="6" t="s">
        <v>5</v>
      </c>
      <c r="G4" s="7">
        <v>16000</v>
      </c>
      <c r="H4" s="7">
        <v>9400</v>
      </c>
      <c r="I4" s="7">
        <v>15670.77</v>
      </c>
      <c r="J4" s="7">
        <v>3200</v>
      </c>
      <c r="K4" s="7">
        <v>2000</v>
      </c>
      <c r="L4" s="7">
        <v>1291.54</v>
      </c>
      <c r="M4" s="7">
        <v>5.62</v>
      </c>
      <c r="N4" s="7">
        <v>0</v>
      </c>
      <c r="O4" s="7">
        <v>0</v>
      </c>
      <c r="P4" s="7">
        <v>504.38</v>
      </c>
      <c r="Q4" s="7">
        <v>100</v>
      </c>
      <c r="R4" s="7">
        <v>543.75</v>
      </c>
      <c r="S4" s="7">
        <f t="shared" si="0"/>
        <v>48716.06</v>
      </c>
    </row>
    <row r="5" spans="1:19">
      <c r="C5" s="6" t="s">
        <v>6</v>
      </c>
      <c r="G5" s="7">
        <v>3.24</v>
      </c>
      <c r="H5" s="7">
        <v>3.81</v>
      </c>
      <c r="I5" s="7">
        <v>4.3600000000000003</v>
      </c>
      <c r="J5" s="7">
        <v>4.21</v>
      </c>
      <c r="K5" s="7">
        <v>4.26</v>
      </c>
      <c r="L5" s="7">
        <v>4.12</v>
      </c>
      <c r="M5" s="7">
        <v>4.25</v>
      </c>
      <c r="N5" s="7">
        <v>4.1500000000000004</v>
      </c>
      <c r="O5" s="7">
        <v>3.68</v>
      </c>
      <c r="P5" s="7">
        <v>3.97</v>
      </c>
      <c r="Q5" s="7">
        <v>3.82</v>
      </c>
      <c r="R5" s="7">
        <v>3.9</v>
      </c>
      <c r="S5" s="7">
        <f t="shared" si="0"/>
        <v>47.77</v>
      </c>
    </row>
    <row r="6" spans="1:19">
      <c r="C6" s="6" t="s">
        <v>7</v>
      </c>
      <c r="G6" s="7">
        <v>0</v>
      </c>
      <c r="H6" s="7">
        <v>0</v>
      </c>
      <c r="I6" s="7">
        <v>429.23</v>
      </c>
      <c r="J6" s="7">
        <v>305.2</v>
      </c>
      <c r="K6" s="7">
        <v>226.52</v>
      </c>
      <c r="L6" s="7">
        <v>184.51</v>
      </c>
      <c r="M6" s="7">
        <v>9.49</v>
      </c>
      <c r="N6" s="7">
        <v>0</v>
      </c>
      <c r="O6" s="7">
        <v>42.04</v>
      </c>
      <c r="P6" s="7">
        <v>149.77000000000001</v>
      </c>
      <c r="Q6" s="7">
        <v>0</v>
      </c>
      <c r="R6" s="7">
        <v>4.4400000000000004</v>
      </c>
      <c r="S6" s="7">
        <f t="shared" si="0"/>
        <v>1351.2</v>
      </c>
    </row>
    <row r="7" spans="1:19">
      <c r="C7" s="6" t="s">
        <v>8</v>
      </c>
      <c r="G7" s="7">
        <v>0</v>
      </c>
      <c r="H7" s="7">
        <v>0</v>
      </c>
      <c r="I7" s="7">
        <v>1708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f t="shared" si="0"/>
        <v>1708</v>
      </c>
    </row>
    <row r="8" spans="1:19" ht="15.75" thickBot="1">
      <c r="C8" s="6" t="s">
        <v>9</v>
      </c>
      <c r="G8" s="8">
        <v>100</v>
      </c>
      <c r="H8" s="8">
        <v>0</v>
      </c>
      <c r="I8" s="8">
        <v>0</v>
      </c>
      <c r="J8" s="8">
        <v>0</v>
      </c>
      <c r="K8" s="8">
        <v>100</v>
      </c>
      <c r="L8" s="8">
        <v>0</v>
      </c>
      <c r="M8" s="8">
        <v>0</v>
      </c>
      <c r="N8" s="8">
        <v>0</v>
      </c>
      <c r="O8" s="8">
        <v>0</v>
      </c>
      <c r="P8" s="8">
        <v>100</v>
      </c>
      <c r="Q8" s="8">
        <v>100</v>
      </c>
      <c r="R8" s="8">
        <v>100</v>
      </c>
      <c r="S8" s="8">
        <f t="shared" si="0"/>
        <v>500</v>
      </c>
    </row>
    <row r="9" spans="1:19">
      <c r="B9" s="6" t="s">
        <v>10</v>
      </c>
      <c r="G9" s="7">
        <f t="shared" ref="G9:R9" si="1">ROUND(SUM(G2:G8),5)</f>
        <v>16103.24</v>
      </c>
      <c r="H9" s="7">
        <f t="shared" si="1"/>
        <v>9428.81</v>
      </c>
      <c r="I9" s="7">
        <f t="shared" si="1"/>
        <v>17812.36</v>
      </c>
      <c r="J9" s="7">
        <f t="shared" si="1"/>
        <v>3509.41</v>
      </c>
      <c r="K9" s="7">
        <f t="shared" si="1"/>
        <v>2330.7800000000002</v>
      </c>
      <c r="L9" s="7">
        <f t="shared" si="1"/>
        <v>1480.17</v>
      </c>
      <c r="M9" s="7">
        <f t="shared" si="1"/>
        <v>44.36</v>
      </c>
      <c r="N9" s="7">
        <f t="shared" si="1"/>
        <v>4.1500000000000004</v>
      </c>
      <c r="O9" s="7">
        <f t="shared" si="1"/>
        <v>45.72</v>
      </c>
      <c r="P9" s="7">
        <f t="shared" si="1"/>
        <v>758.12</v>
      </c>
      <c r="Q9" s="7">
        <f t="shared" si="1"/>
        <v>203.82</v>
      </c>
      <c r="R9" s="7">
        <f t="shared" si="1"/>
        <v>652.09</v>
      </c>
      <c r="S9" s="7">
        <f t="shared" si="0"/>
        <v>52373.03</v>
      </c>
    </row>
    <row r="10" spans="1:19">
      <c r="B10" s="6" t="s">
        <v>11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>
      <c r="C11" s="6" t="s">
        <v>12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42.04</v>
      </c>
      <c r="P11" s="7">
        <v>0</v>
      </c>
      <c r="Q11" s="7">
        <v>0</v>
      </c>
      <c r="R11" s="7">
        <v>673.93</v>
      </c>
      <c r="S11" s="7">
        <f>ROUND(SUM(G11:R11),5)</f>
        <v>715.97</v>
      </c>
    </row>
    <row r="12" spans="1:19">
      <c r="C12" s="6" t="s">
        <v>13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>
      <c r="D13" s="6" t="s">
        <v>14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50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f>ROUND(SUM(G13:R13),5)</f>
        <v>50</v>
      </c>
    </row>
    <row r="14" spans="1:19">
      <c r="D14" s="6" t="s">
        <v>15</v>
      </c>
      <c r="G14" s="7">
        <v>500</v>
      </c>
      <c r="H14" s="7">
        <v>0</v>
      </c>
      <c r="I14" s="7">
        <v>120</v>
      </c>
      <c r="J14" s="7">
        <v>0</v>
      </c>
      <c r="K14" s="7">
        <v>420</v>
      </c>
      <c r="L14" s="7">
        <v>0</v>
      </c>
      <c r="M14" s="7">
        <v>0</v>
      </c>
      <c r="N14" s="7">
        <v>520</v>
      </c>
      <c r="O14" s="7">
        <v>180</v>
      </c>
      <c r="P14" s="7">
        <v>597.71</v>
      </c>
      <c r="Q14" s="7">
        <v>0</v>
      </c>
      <c r="R14" s="7">
        <v>541.6</v>
      </c>
      <c r="S14" s="7">
        <f>ROUND(SUM(G14:R14),5)</f>
        <v>2879.31</v>
      </c>
    </row>
    <row r="15" spans="1:19">
      <c r="D15" s="6" t="s">
        <v>17</v>
      </c>
      <c r="G15" s="7">
        <v>0</v>
      </c>
      <c r="H15" s="7">
        <v>8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7</v>
      </c>
      <c r="S15" s="7">
        <f>ROUND(SUM(G15:R15),5)</f>
        <v>15</v>
      </c>
    </row>
    <row r="16" spans="1:19">
      <c r="D16" s="6" t="s">
        <v>18</v>
      </c>
      <c r="G16" s="7">
        <v>0</v>
      </c>
      <c r="H16" s="7">
        <v>0</v>
      </c>
      <c r="I16" s="7">
        <v>0</v>
      </c>
      <c r="J16" s="7">
        <v>300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f>ROUND(SUM(G16:R16),5)</f>
        <v>300</v>
      </c>
    </row>
    <row r="17" spans="4:19">
      <c r="D17" s="6" t="s">
        <v>19</v>
      </c>
      <c r="G17" s="7">
        <v>0</v>
      </c>
      <c r="H17" s="7">
        <v>0</v>
      </c>
      <c r="I17" s="7">
        <v>0</v>
      </c>
      <c r="J17" s="7">
        <v>40.29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f>ROUND(SUM(G17:R17),5)</f>
        <v>40.29</v>
      </c>
    </row>
    <row r="18" spans="4:19">
      <c r="D18" s="6" t="s">
        <v>21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4:19">
      <c r="E19" s="6" t="s">
        <v>22</v>
      </c>
      <c r="G19" s="7">
        <v>0</v>
      </c>
      <c r="H19" s="7">
        <v>0</v>
      </c>
      <c r="I19" s="7">
        <v>0</v>
      </c>
      <c r="J19" s="7">
        <v>3499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f>ROUND(SUM(G19:R19),5)</f>
        <v>3499</v>
      </c>
    </row>
    <row r="20" spans="4:19" ht="15.75" thickBot="1">
      <c r="E20" s="6" t="s">
        <v>23</v>
      </c>
      <c r="G20" s="8">
        <v>28.53</v>
      </c>
      <c r="H20" s="8">
        <v>0</v>
      </c>
      <c r="I20" s="8">
        <v>0</v>
      </c>
      <c r="J20" s="8">
        <v>0</v>
      </c>
      <c r="K20" s="8">
        <v>0</v>
      </c>
      <c r="L20" s="8">
        <v>-45.58</v>
      </c>
      <c r="M20" s="8">
        <v>0</v>
      </c>
      <c r="N20" s="8">
        <v>0</v>
      </c>
      <c r="O20" s="8">
        <v>0</v>
      </c>
      <c r="P20" s="8">
        <v>0</v>
      </c>
      <c r="Q20" s="8">
        <v>221.12</v>
      </c>
      <c r="R20" s="8">
        <v>192.24</v>
      </c>
      <c r="S20" s="8">
        <f>ROUND(SUM(G20:R20),5)</f>
        <v>396.31</v>
      </c>
    </row>
    <row r="21" spans="4:19">
      <c r="D21" s="6" t="s">
        <v>24</v>
      </c>
      <c r="G21" s="7">
        <f t="shared" ref="G21:R21" si="2">ROUND(SUM(G18:G20),5)</f>
        <v>28.53</v>
      </c>
      <c r="H21" s="7">
        <f t="shared" si="2"/>
        <v>0</v>
      </c>
      <c r="I21" s="7">
        <f t="shared" si="2"/>
        <v>0</v>
      </c>
      <c r="J21" s="7">
        <f t="shared" si="2"/>
        <v>3499</v>
      </c>
      <c r="K21" s="7">
        <f t="shared" si="2"/>
        <v>0</v>
      </c>
      <c r="L21" s="7">
        <f t="shared" si="2"/>
        <v>-45.58</v>
      </c>
      <c r="M21" s="7">
        <f t="shared" si="2"/>
        <v>0</v>
      </c>
      <c r="N21" s="7">
        <f t="shared" si="2"/>
        <v>0</v>
      </c>
      <c r="O21" s="7">
        <f t="shared" si="2"/>
        <v>0</v>
      </c>
      <c r="P21" s="7">
        <f t="shared" si="2"/>
        <v>0</v>
      </c>
      <c r="Q21" s="7">
        <f t="shared" si="2"/>
        <v>221.12</v>
      </c>
      <c r="R21" s="7">
        <f t="shared" si="2"/>
        <v>192.24</v>
      </c>
      <c r="S21" s="7">
        <f>ROUND(SUM(G21:R21),5)</f>
        <v>3895.31</v>
      </c>
    </row>
    <row r="22" spans="4:19">
      <c r="D22" s="6" t="s">
        <v>25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4:19">
      <c r="E23" s="6" t="s">
        <v>26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353</v>
      </c>
      <c r="P23" s="7">
        <v>0</v>
      </c>
      <c r="Q23" s="7">
        <v>0</v>
      </c>
      <c r="R23" s="7">
        <v>0</v>
      </c>
      <c r="S23" s="7">
        <f>ROUND(SUM(G23:R23),5)</f>
        <v>353</v>
      </c>
    </row>
    <row r="24" spans="4:19" ht="15.75" thickBot="1">
      <c r="E24" s="6" t="s">
        <v>27</v>
      </c>
      <c r="G24" s="8">
        <v>0</v>
      </c>
      <c r="H24" s="8">
        <v>0</v>
      </c>
      <c r="I24" s="8">
        <v>0</v>
      </c>
      <c r="J24" s="8">
        <v>4000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f>ROUND(SUM(G24:R24),5)</f>
        <v>4000</v>
      </c>
    </row>
    <row r="25" spans="4:19">
      <c r="D25" s="6" t="s">
        <v>28</v>
      </c>
      <c r="G25" s="7">
        <f t="shared" ref="G25:R25" si="3">ROUND(SUM(G22:G24),5)</f>
        <v>0</v>
      </c>
      <c r="H25" s="7">
        <f t="shared" si="3"/>
        <v>0</v>
      </c>
      <c r="I25" s="7">
        <f t="shared" si="3"/>
        <v>0</v>
      </c>
      <c r="J25" s="7">
        <f t="shared" si="3"/>
        <v>4000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 t="shared" si="3"/>
        <v>0</v>
      </c>
      <c r="O25" s="7">
        <f t="shared" si="3"/>
        <v>353</v>
      </c>
      <c r="P25" s="7">
        <f t="shared" si="3"/>
        <v>0</v>
      </c>
      <c r="Q25" s="7">
        <f t="shared" si="3"/>
        <v>0</v>
      </c>
      <c r="R25" s="7">
        <f t="shared" si="3"/>
        <v>0</v>
      </c>
      <c r="S25" s="7">
        <f>ROUND(SUM(G25:R25),5)</f>
        <v>4353</v>
      </c>
    </row>
    <row r="26" spans="4:19">
      <c r="D26" s="6" t="s">
        <v>29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4:19">
      <c r="E27" s="6" t="s">
        <v>30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44.46</v>
      </c>
      <c r="M27" s="7">
        <v>23.51</v>
      </c>
      <c r="N27" s="7">
        <v>1310.8</v>
      </c>
      <c r="O27" s="7">
        <v>110.19</v>
      </c>
      <c r="P27" s="7">
        <v>0</v>
      </c>
      <c r="Q27" s="7">
        <v>5.4</v>
      </c>
      <c r="R27" s="7">
        <v>0</v>
      </c>
      <c r="S27" s="7">
        <f>ROUND(SUM(G27:R27),5)</f>
        <v>1494.36</v>
      </c>
    </row>
    <row r="28" spans="4:19" ht="15.75" thickBot="1">
      <c r="E28" s="6" t="s">
        <v>31</v>
      </c>
      <c r="G28" s="8">
        <v>60.79</v>
      </c>
      <c r="H28" s="8">
        <v>0</v>
      </c>
      <c r="I28" s="8">
        <v>0</v>
      </c>
      <c r="J28" s="8">
        <v>40.799999999999997</v>
      </c>
      <c r="K28" s="8">
        <v>0</v>
      </c>
      <c r="L28" s="8">
        <v>98</v>
      </c>
      <c r="M28" s="8">
        <v>0</v>
      </c>
      <c r="N28" s="8">
        <v>0</v>
      </c>
      <c r="O28" s="8">
        <v>18.95</v>
      </c>
      <c r="P28" s="8">
        <v>0</v>
      </c>
      <c r="Q28" s="8">
        <v>1.4</v>
      </c>
      <c r="R28" s="8">
        <v>58.8</v>
      </c>
      <c r="S28" s="8">
        <f>ROUND(SUM(G28:R28),5)</f>
        <v>278.74</v>
      </c>
    </row>
    <row r="29" spans="4:19">
      <c r="D29" s="6" t="s">
        <v>34</v>
      </c>
      <c r="G29" s="7">
        <f t="shared" ref="G29:R29" si="4">ROUND(SUM(G26:G28),5)</f>
        <v>60.79</v>
      </c>
      <c r="H29" s="7">
        <f t="shared" si="4"/>
        <v>0</v>
      </c>
      <c r="I29" s="7">
        <f t="shared" si="4"/>
        <v>0</v>
      </c>
      <c r="J29" s="7">
        <f t="shared" si="4"/>
        <v>40.799999999999997</v>
      </c>
      <c r="K29" s="7">
        <f t="shared" si="4"/>
        <v>0</v>
      </c>
      <c r="L29" s="7">
        <f t="shared" si="4"/>
        <v>142.46</v>
      </c>
      <c r="M29" s="7">
        <f t="shared" si="4"/>
        <v>23.51</v>
      </c>
      <c r="N29" s="7">
        <f t="shared" si="4"/>
        <v>1310.8</v>
      </c>
      <c r="O29" s="7">
        <f t="shared" si="4"/>
        <v>129.13999999999999</v>
      </c>
      <c r="P29" s="7">
        <f t="shared" si="4"/>
        <v>0</v>
      </c>
      <c r="Q29" s="7">
        <f t="shared" si="4"/>
        <v>6.8</v>
      </c>
      <c r="R29" s="7">
        <f t="shared" si="4"/>
        <v>58.8</v>
      </c>
      <c r="S29" s="7">
        <f>ROUND(SUM(G29:R29),5)</f>
        <v>1773.1</v>
      </c>
    </row>
    <row r="30" spans="4:19">
      <c r="D30" s="6" t="s">
        <v>35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4:19">
      <c r="E31" s="6" t="s">
        <v>36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25</v>
      </c>
      <c r="Q31" s="7">
        <v>0</v>
      </c>
      <c r="R31" s="7">
        <v>0</v>
      </c>
      <c r="S31" s="7">
        <f>ROUND(SUM(G31:R31),5)</f>
        <v>25</v>
      </c>
    </row>
    <row r="32" spans="4:19">
      <c r="E32" s="6" t="s">
        <v>37</v>
      </c>
      <c r="G32" s="7">
        <v>0</v>
      </c>
      <c r="H32" s="7">
        <v>1644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f>ROUND(SUM(G32:R32),5)</f>
        <v>1644</v>
      </c>
    </row>
    <row r="33" spans="3:19">
      <c r="E33" s="6" t="s">
        <v>38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3:19">
      <c r="F34" s="6" t="s">
        <v>39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10</v>
      </c>
      <c r="Q34" s="7">
        <v>0</v>
      </c>
      <c r="R34" s="7">
        <v>0</v>
      </c>
      <c r="S34" s="7">
        <f t="shared" ref="S34:S39" si="5">ROUND(SUM(G34:R34),5)</f>
        <v>10</v>
      </c>
    </row>
    <row r="35" spans="3:19" ht="15.75" thickBot="1">
      <c r="F35" s="6" t="s">
        <v>40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20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f t="shared" si="5"/>
        <v>20</v>
      </c>
    </row>
    <row r="36" spans="3:19" ht="15.75" thickBot="1">
      <c r="E36" s="6" t="s">
        <v>41</v>
      </c>
      <c r="G36" s="11">
        <f t="shared" ref="G36:R36" si="6">ROUND(SUM(G33:G35),5)</f>
        <v>0</v>
      </c>
      <c r="H36" s="11">
        <f t="shared" si="6"/>
        <v>0</v>
      </c>
      <c r="I36" s="11">
        <f t="shared" si="6"/>
        <v>0</v>
      </c>
      <c r="J36" s="11">
        <f t="shared" si="6"/>
        <v>0</v>
      </c>
      <c r="K36" s="11">
        <f t="shared" si="6"/>
        <v>0</v>
      </c>
      <c r="L36" s="11">
        <f t="shared" si="6"/>
        <v>20</v>
      </c>
      <c r="M36" s="11">
        <f t="shared" si="6"/>
        <v>0</v>
      </c>
      <c r="N36" s="11">
        <f t="shared" si="6"/>
        <v>0</v>
      </c>
      <c r="O36" s="11">
        <f t="shared" si="6"/>
        <v>0</v>
      </c>
      <c r="P36" s="11">
        <f t="shared" si="6"/>
        <v>10</v>
      </c>
      <c r="Q36" s="11">
        <f t="shared" si="6"/>
        <v>0</v>
      </c>
      <c r="R36" s="11">
        <f t="shared" si="6"/>
        <v>0</v>
      </c>
      <c r="S36" s="11">
        <f t="shared" si="5"/>
        <v>30</v>
      </c>
    </row>
    <row r="37" spans="3:19">
      <c r="D37" s="6" t="s">
        <v>43</v>
      </c>
      <c r="G37" s="7">
        <f t="shared" ref="G37:R37" si="7">ROUND(SUM(G30:G32)+G36,5)</f>
        <v>0</v>
      </c>
      <c r="H37" s="7">
        <f t="shared" si="7"/>
        <v>1644</v>
      </c>
      <c r="I37" s="7">
        <f t="shared" si="7"/>
        <v>0</v>
      </c>
      <c r="J37" s="7">
        <f t="shared" si="7"/>
        <v>0</v>
      </c>
      <c r="K37" s="7">
        <f t="shared" si="7"/>
        <v>0</v>
      </c>
      <c r="L37" s="7">
        <f t="shared" si="7"/>
        <v>20</v>
      </c>
      <c r="M37" s="7">
        <f t="shared" si="7"/>
        <v>0</v>
      </c>
      <c r="N37" s="7">
        <f t="shared" si="7"/>
        <v>0</v>
      </c>
      <c r="O37" s="7">
        <f t="shared" si="7"/>
        <v>0</v>
      </c>
      <c r="P37" s="7">
        <f t="shared" si="7"/>
        <v>35</v>
      </c>
      <c r="Q37" s="7">
        <f t="shared" si="7"/>
        <v>0</v>
      </c>
      <c r="R37" s="7">
        <f t="shared" si="7"/>
        <v>0</v>
      </c>
      <c r="S37" s="7">
        <f t="shared" si="5"/>
        <v>1699</v>
      </c>
    </row>
    <row r="38" spans="3:19" ht="15.75" thickBot="1">
      <c r="D38" s="6" t="s">
        <v>70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58</v>
      </c>
      <c r="Q38" s="8">
        <v>0</v>
      </c>
      <c r="R38" s="8">
        <v>0</v>
      </c>
      <c r="S38" s="8">
        <f t="shared" si="5"/>
        <v>58</v>
      </c>
    </row>
    <row r="39" spans="3:19">
      <c r="C39" s="6" t="s">
        <v>42</v>
      </c>
      <c r="G39" s="7">
        <f t="shared" ref="G39:R39" si="8">ROUND(SUM(G12:G17)+G21+G25+G29+SUM(G37:G38),5)</f>
        <v>589.32000000000005</v>
      </c>
      <c r="H39" s="7">
        <f t="shared" si="8"/>
        <v>1652</v>
      </c>
      <c r="I39" s="7">
        <f t="shared" si="8"/>
        <v>120</v>
      </c>
      <c r="J39" s="7">
        <f t="shared" si="8"/>
        <v>7880.09</v>
      </c>
      <c r="K39" s="7">
        <f t="shared" si="8"/>
        <v>420</v>
      </c>
      <c r="L39" s="7">
        <f t="shared" si="8"/>
        <v>166.88</v>
      </c>
      <c r="M39" s="7">
        <f t="shared" si="8"/>
        <v>23.51</v>
      </c>
      <c r="N39" s="7">
        <f t="shared" si="8"/>
        <v>1830.8</v>
      </c>
      <c r="O39" s="7">
        <f t="shared" si="8"/>
        <v>662.14</v>
      </c>
      <c r="P39" s="7">
        <f t="shared" si="8"/>
        <v>690.71</v>
      </c>
      <c r="Q39" s="7">
        <f t="shared" si="8"/>
        <v>227.92</v>
      </c>
      <c r="R39" s="7">
        <f t="shared" si="8"/>
        <v>799.64</v>
      </c>
      <c r="S39" s="7">
        <f t="shared" si="5"/>
        <v>15063.01</v>
      </c>
    </row>
    <row r="40" spans="3:19">
      <c r="C40" s="6" t="s">
        <v>71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3:19" ht="15.75" thickBot="1">
      <c r="D41" s="6" t="s">
        <v>72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52.8</v>
      </c>
      <c r="Q41" s="8">
        <v>0</v>
      </c>
      <c r="R41" s="8">
        <v>0</v>
      </c>
      <c r="S41" s="8">
        <f>ROUND(SUM(G41:R41),5)</f>
        <v>52.8</v>
      </c>
    </row>
    <row r="42" spans="3:19">
      <c r="C42" s="6" t="s">
        <v>73</v>
      </c>
      <c r="G42" s="7">
        <f t="shared" ref="G42:R42" si="9">ROUND(SUM(G40:G41),5)</f>
        <v>0</v>
      </c>
      <c r="H42" s="7">
        <f t="shared" si="9"/>
        <v>0</v>
      </c>
      <c r="I42" s="7">
        <f t="shared" si="9"/>
        <v>0</v>
      </c>
      <c r="J42" s="7">
        <f t="shared" si="9"/>
        <v>0</v>
      </c>
      <c r="K42" s="7">
        <f t="shared" si="9"/>
        <v>0</v>
      </c>
      <c r="L42" s="7">
        <f t="shared" si="9"/>
        <v>0</v>
      </c>
      <c r="M42" s="7">
        <f t="shared" si="9"/>
        <v>0</v>
      </c>
      <c r="N42" s="7">
        <f t="shared" si="9"/>
        <v>0</v>
      </c>
      <c r="O42" s="7">
        <f t="shared" si="9"/>
        <v>0</v>
      </c>
      <c r="P42" s="7">
        <f t="shared" si="9"/>
        <v>52.8</v>
      </c>
      <c r="Q42" s="7">
        <f t="shared" si="9"/>
        <v>0</v>
      </c>
      <c r="R42" s="7">
        <f t="shared" si="9"/>
        <v>0</v>
      </c>
      <c r="S42" s="7">
        <f>ROUND(SUM(G42:R42),5)</f>
        <v>52.8</v>
      </c>
    </row>
    <row r="43" spans="3:19">
      <c r="C43" s="6" t="s">
        <v>74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-0.2</v>
      </c>
      <c r="R43" s="7">
        <v>0</v>
      </c>
      <c r="S43" s="7">
        <f>ROUND(SUM(G43:R43),5)</f>
        <v>-0.2</v>
      </c>
    </row>
    <row r="44" spans="3:19">
      <c r="C44" s="6" t="s">
        <v>75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473</v>
      </c>
      <c r="Q44" s="7">
        <v>0</v>
      </c>
      <c r="R44" s="7">
        <v>0</v>
      </c>
      <c r="S44" s="7">
        <f>ROUND(SUM(G44:R44),5)</f>
        <v>473</v>
      </c>
    </row>
    <row r="45" spans="3:19">
      <c r="C45" s="6" t="s">
        <v>44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3:19">
      <c r="D46" s="6" t="s">
        <v>76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350</v>
      </c>
      <c r="Q46" s="7">
        <v>0</v>
      </c>
      <c r="R46" s="7">
        <v>0</v>
      </c>
      <c r="S46" s="7">
        <f t="shared" ref="S46:S52" si="10">ROUND(SUM(G46:R46),5)</f>
        <v>350</v>
      </c>
    </row>
    <row r="47" spans="3:19">
      <c r="D47" s="6" t="s">
        <v>45</v>
      </c>
      <c r="G47" s="7">
        <v>0</v>
      </c>
      <c r="H47" s="7">
        <v>0</v>
      </c>
      <c r="I47" s="7">
        <v>35.4</v>
      </c>
      <c r="J47" s="7">
        <v>35.4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f t="shared" si="10"/>
        <v>70.8</v>
      </c>
    </row>
    <row r="48" spans="3:19">
      <c r="D48" s="6" t="s">
        <v>46</v>
      </c>
      <c r="G48" s="7">
        <v>0</v>
      </c>
      <c r="H48" s="7">
        <v>0</v>
      </c>
      <c r="I48" s="7">
        <v>0</v>
      </c>
      <c r="J48" s="7">
        <v>10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f t="shared" si="10"/>
        <v>10</v>
      </c>
    </row>
    <row r="49" spans="1:19">
      <c r="D49" s="6" t="s">
        <v>47</v>
      </c>
      <c r="G49" s="7">
        <v>168</v>
      </c>
      <c r="H49" s="7">
        <v>217</v>
      </c>
      <c r="I49" s="7">
        <v>328</v>
      </c>
      <c r="J49" s="7">
        <v>280</v>
      </c>
      <c r="K49" s="7">
        <v>350</v>
      </c>
      <c r="L49" s="7">
        <v>0</v>
      </c>
      <c r="M49" s="7">
        <v>304</v>
      </c>
      <c r="N49" s="7">
        <v>0</v>
      </c>
      <c r="O49" s="7">
        <v>0</v>
      </c>
      <c r="P49" s="7">
        <v>456</v>
      </c>
      <c r="Q49" s="7">
        <v>0</v>
      </c>
      <c r="R49" s="7">
        <v>0</v>
      </c>
      <c r="S49" s="7">
        <f t="shared" si="10"/>
        <v>2103</v>
      </c>
    </row>
    <row r="50" spans="1:19">
      <c r="D50" s="6" t="s">
        <v>48</v>
      </c>
      <c r="G50" s="7">
        <v>0</v>
      </c>
      <c r="H50" s="7">
        <v>0</v>
      </c>
      <c r="I50" s="7">
        <v>897.51</v>
      </c>
      <c r="J50" s="7">
        <v>2426.4299999999998</v>
      </c>
      <c r="K50" s="7">
        <v>363.89</v>
      </c>
      <c r="L50" s="7">
        <v>629.73</v>
      </c>
      <c r="M50" s="7">
        <v>121.79</v>
      </c>
      <c r="N50" s="7">
        <v>0</v>
      </c>
      <c r="O50" s="7">
        <v>1234.55</v>
      </c>
      <c r="P50" s="7">
        <v>0</v>
      </c>
      <c r="Q50" s="7">
        <v>0</v>
      </c>
      <c r="R50" s="7">
        <v>655.66</v>
      </c>
      <c r="S50" s="7">
        <f t="shared" si="10"/>
        <v>6329.56</v>
      </c>
    </row>
    <row r="51" spans="1:19">
      <c r="D51" s="6" t="s">
        <v>77</v>
      </c>
      <c r="G51" s="7">
        <v>1965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f t="shared" si="10"/>
        <v>1965</v>
      </c>
    </row>
    <row r="52" spans="1:19">
      <c r="D52" s="6" t="s">
        <v>50</v>
      </c>
      <c r="G52" s="7">
        <v>704.95</v>
      </c>
      <c r="H52" s="7">
        <v>0</v>
      </c>
      <c r="I52" s="7">
        <v>537.07000000000005</v>
      </c>
      <c r="J52" s="7">
        <v>371.13</v>
      </c>
      <c r="K52" s="7">
        <v>624.64</v>
      </c>
      <c r="L52" s="7">
        <v>378.55</v>
      </c>
      <c r="M52" s="7">
        <v>557.34</v>
      </c>
      <c r="N52" s="7">
        <v>328.34</v>
      </c>
      <c r="O52" s="7">
        <v>93.88</v>
      </c>
      <c r="P52" s="7">
        <v>27.63</v>
      </c>
      <c r="Q52" s="7">
        <v>25.98</v>
      </c>
      <c r="R52" s="7">
        <v>28.67</v>
      </c>
      <c r="S52" s="7">
        <f t="shared" si="10"/>
        <v>3678.18</v>
      </c>
    </row>
    <row r="53" spans="1:19">
      <c r="D53" s="6" t="s">
        <v>52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ht="15.75" thickBot="1">
      <c r="E54" s="6" t="s">
        <v>53</v>
      </c>
      <c r="G54" s="9">
        <v>180</v>
      </c>
      <c r="H54" s="9">
        <v>330</v>
      </c>
      <c r="I54" s="9">
        <v>270</v>
      </c>
      <c r="J54" s="9">
        <v>475</v>
      </c>
      <c r="K54" s="9">
        <v>180</v>
      </c>
      <c r="L54" s="9">
        <v>180</v>
      </c>
      <c r="M54" s="9">
        <v>480</v>
      </c>
      <c r="N54" s="9">
        <v>180</v>
      </c>
      <c r="O54" s="9">
        <v>180</v>
      </c>
      <c r="P54" s="9">
        <v>0</v>
      </c>
      <c r="Q54" s="9">
        <v>180</v>
      </c>
      <c r="R54" s="9">
        <v>180</v>
      </c>
      <c r="S54" s="9">
        <f>ROUND(SUM(G54:R54),5)</f>
        <v>2815</v>
      </c>
    </row>
    <row r="55" spans="1:19" ht="15.75" thickBot="1">
      <c r="D55" s="6" t="s">
        <v>54</v>
      </c>
      <c r="G55" s="10">
        <f t="shared" ref="G55:R55" si="11">ROUND(SUM(G53:G54),5)</f>
        <v>180</v>
      </c>
      <c r="H55" s="10">
        <f t="shared" si="11"/>
        <v>330</v>
      </c>
      <c r="I55" s="10">
        <f t="shared" si="11"/>
        <v>270</v>
      </c>
      <c r="J55" s="10">
        <f t="shared" si="11"/>
        <v>475</v>
      </c>
      <c r="K55" s="10">
        <f t="shared" si="11"/>
        <v>180</v>
      </c>
      <c r="L55" s="10">
        <f t="shared" si="11"/>
        <v>180</v>
      </c>
      <c r="M55" s="10">
        <f t="shared" si="11"/>
        <v>480</v>
      </c>
      <c r="N55" s="10">
        <f t="shared" si="11"/>
        <v>180</v>
      </c>
      <c r="O55" s="10">
        <f t="shared" si="11"/>
        <v>180</v>
      </c>
      <c r="P55" s="10">
        <f t="shared" si="11"/>
        <v>0</v>
      </c>
      <c r="Q55" s="10">
        <f t="shared" si="11"/>
        <v>180</v>
      </c>
      <c r="R55" s="10">
        <f t="shared" si="11"/>
        <v>180</v>
      </c>
      <c r="S55" s="10">
        <f>ROUND(SUM(G55:R55),5)</f>
        <v>2815</v>
      </c>
    </row>
    <row r="56" spans="1:19" ht="15.75" thickBot="1">
      <c r="C56" s="6" t="s">
        <v>51</v>
      </c>
      <c r="G56" s="10">
        <f t="shared" ref="G56:R56" si="12">ROUND(SUM(G45:G52)+G55,5)</f>
        <v>3017.95</v>
      </c>
      <c r="H56" s="10">
        <f t="shared" si="12"/>
        <v>547</v>
      </c>
      <c r="I56" s="10">
        <f t="shared" si="12"/>
        <v>2067.98</v>
      </c>
      <c r="J56" s="10">
        <f t="shared" si="12"/>
        <v>3597.96</v>
      </c>
      <c r="K56" s="10">
        <f t="shared" si="12"/>
        <v>1518.53</v>
      </c>
      <c r="L56" s="10">
        <f t="shared" si="12"/>
        <v>1188.28</v>
      </c>
      <c r="M56" s="10">
        <f t="shared" si="12"/>
        <v>1463.13</v>
      </c>
      <c r="N56" s="10">
        <f t="shared" si="12"/>
        <v>508.34</v>
      </c>
      <c r="O56" s="10">
        <f t="shared" si="12"/>
        <v>1508.43</v>
      </c>
      <c r="P56" s="10">
        <f t="shared" si="12"/>
        <v>833.63</v>
      </c>
      <c r="Q56" s="10">
        <f t="shared" si="12"/>
        <v>205.98</v>
      </c>
      <c r="R56" s="10">
        <f t="shared" si="12"/>
        <v>864.33</v>
      </c>
      <c r="S56" s="10">
        <f>ROUND(SUM(G56:R56),5)</f>
        <v>17321.54</v>
      </c>
    </row>
    <row r="57" spans="1:19" ht="15.75" thickBot="1">
      <c r="B57" s="6" t="s">
        <v>55</v>
      </c>
      <c r="G57" s="10">
        <f t="shared" ref="G57:R57" si="13">ROUND(SUM(G10:G11)+G39+SUM(G42:G44)+G56,5)</f>
        <v>3607.27</v>
      </c>
      <c r="H57" s="10">
        <f t="shared" si="13"/>
        <v>2199</v>
      </c>
      <c r="I57" s="10">
        <f t="shared" si="13"/>
        <v>2187.98</v>
      </c>
      <c r="J57" s="10">
        <f t="shared" si="13"/>
        <v>11478.05</v>
      </c>
      <c r="K57" s="10">
        <f t="shared" si="13"/>
        <v>1938.53</v>
      </c>
      <c r="L57" s="10">
        <f t="shared" si="13"/>
        <v>1355.16</v>
      </c>
      <c r="M57" s="10">
        <f t="shared" si="13"/>
        <v>1486.64</v>
      </c>
      <c r="N57" s="10">
        <f t="shared" si="13"/>
        <v>2339.14</v>
      </c>
      <c r="O57" s="10">
        <f t="shared" si="13"/>
        <v>2212.61</v>
      </c>
      <c r="P57" s="10">
        <f t="shared" si="13"/>
        <v>2050.14</v>
      </c>
      <c r="Q57" s="10">
        <f t="shared" si="13"/>
        <v>433.7</v>
      </c>
      <c r="R57" s="10">
        <f t="shared" si="13"/>
        <v>2337.9</v>
      </c>
      <c r="S57" s="10">
        <f>ROUND(SUM(G57:R57),5)</f>
        <v>33626.120000000003</v>
      </c>
    </row>
    <row r="58" spans="1:19" s="12" customFormat="1" ht="15.75" thickBot="1">
      <c r="A58" s="6" t="s">
        <v>56</v>
      </c>
      <c r="B58" s="6"/>
      <c r="C58" s="6"/>
      <c r="D58" s="6"/>
      <c r="E58" s="6"/>
      <c r="F58" s="6"/>
      <c r="G58" s="13">
        <f t="shared" ref="G58:R58" si="14">ROUND(G9-G57,5)</f>
        <v>12495.97</v>
      </c>
      <c r="H58" s="13">
        <f t="shared" si="14"/>
        <v>7229.81</v>
      </c>
      <c r="I58" s="13">
        <f t="shared" si="14"/>
        <v>15624.38</v>
      </c>
      <c r="J58" s="13">
        <f t="shared" si="14"/>
        <v>-7968.64</v>
      </c>
      <c r="K58" s="13">
        <f t="shared" si="14"/>
        <v>392.25</v>
      </c>
      <c r="L58" s="13">
        <f t="shared" si="14"/>
        <v>125.01</v>
      </c>
      <c r="M58" s="13">
        <f t="shared" si="14"/>
        <v>-1442.28</v>
      </c>
      <c r="N58" s="13">
        <f t="shared" si="14"/>
        <v>-2334.9899999999998</v>
      </c>
      <c r="O58" s="13">
        <f t="shared" si="14"/>
        <v>-2166.89</v>
      </c>
      <c r="P58" s="13">
        <f t="shared" si="14"/>
        <v>-1292.02</v>
      </c>
      <c r="Q58" s="13">
        <f t="shared" si="14"/>
        <v>-229.88</v>
      </c>
      <c r="R58" s="13">
        <f t="shared" si="14"/>
        <v>-1685.81</v>
      </c>
      <c r="S58" s="13">
        <f>ROUND(SUM(G58:R58),5)</f>
        <v>18746.91</v>
      </c>
    </row>
    <row r="59" spans="1:19" ht="15.75" thickTop="1"/>
  </sheetData>
  <pageMargins left="0.7" right="0.7" top="0.75" bottom="0.75" header="0.1" footer="0.3"/>
  <pageSetup orientation="portrait" r:id="rId1"/>
  <headerFooter>
    <oddHeader>&amp;L&amp;"Arial,Bold"&amp;11 5:02 PM
&amp;"Arial,Bold"&amp;11 04/07/16
&amp;"Arial,Bold"&amp;11 Cash Basis&amp;C&amp;"Arial,Bold"&amp;12 Snowcrest Heights Improvement Association, Inc.
&amp;"Arial,Bold"&amp;14 Custom Summary Report
&amp;"Arial,Bold"&amp;10 June 2014 through May 2015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AE52"/>
  <sheetViews>
    <sheetView workbookViewId="0">
      <pane xSplit="6" ySplit="1" topLeftCell="G28" activePane="bottomRight" state="frozenSplit"/>
      <selection pane="topRight" activeCell="G1" sqref="G1"/>
      <selection pane="bottomLeft" activeCell="A2" sqref="A2"/>
      <selection pane="bottomRight" activeCell="A28" sqref="A28"/>
    </sheetView>
  </sheetViews>
  <sheetFormatPr defaultRowHeight="15"/>
  <cols>
    <col min="1" max="5" width="3" style="1" customWidth="1"/>
    <col min="6" max="6" width="32.28515625" style="1" customWidth="1"/>
    <col min="7" max="7" width="18" style="14" customWidth="1"/>
    <col min="8" max="8" width="2.28515625" style="14" customWidth="1"/>
    <col min="9" max="9" width="20.85546875" style="14" customWidth="1"/>
    <col min="10" max="10" width="2.28515625" style="14" customWidth="1"/>
    <col min="11" max="11" width="10.140625" style="14" bestFit="1" customWidth="1"/>
    <col min="12" max="12" width="2.28515625" style="14" customWidth="1"/>
    <col min="13" max="13" width="10.85546875" style="14" bestFit="1" customWidth="1"/>
    <col min="14" max="14" width="2.28515625" style="14" customWidth="1"/>
    <col min="15" max="15" width="9.7109375" style="14" bestFit="1" customWidth="1"/>
    <col min="16" max="16" width="2.28515625" style="14" customWidth="1"/>
    <col min="17" max="17" width="8" style="14" bestFit="1" customWidth="1"/>
    <col min="18" max="18" width="2.28515625" style="14" customWidth="1"/>
    <col min="19" max="19" width="9.7109375" style="14" bestFit="1" customWidth="1"/>
    <col min="20" max="20" width="2.28515625" style="14" customWidth="1"/>
    <col min="21" max="21" width="9.7109375" style="14" bestFit="1" customWidth="1"/>
    <col min="22" max="22" width="2.28515625" style="14" customWidth="1"/>
    <col min="23" max="23" width="9.7109375" style="14" bestFit="1" customWidth="1"/>
    <col min="24" max="24" width="2.28515625" style="14" customWidth="1"/>
    <col min="25" max="25" width="9.7109375" style="14" bestFit="1" customWidth="1"/>
    <col min="26" max="26" width="2.28515625" style="14" customWidth="1"/>
    <col min="27" max="27" width="7.28515625" style="14" bestFit="1" customWidth="1"/>
    <col min="28" max="28" width="2.28515625" style="14" customWidth="1"/>
    <col min="29" max="29" width="9.7109375" style="14" bestFit="1" customWidth="1"/>
    <col min="30" max="30" width="2.28515625" style="14" customWidth="1"/>
    <col min="31" max="31" width="10.140625" style="14" bestFit="1" customWidth="1"/>
  </cols>
  <sheetData>
    <row r="1" spans="1:31" s="5" customFormat="1" ht="15.75" thickBot="1">
      <c r="A1" s="3"/>
      <c r="B1" s="3"/>
      <c r="C1" s="3"/>
      <c r="D1" s="3"/>
      <c r="E1" s="3"/>
      <c r="F1" s="3"/>
      <c r="G1" s="4" t="s">
        <v>105</v>
      </c>
      <c r="H1" s="30"/>
      <c r="I1" s="4" t="s">
        <v>106</v>
      </c>
      <c r="J1" s="30"/>
      <c r="K1" s="4" t="s">
        <v>107</v>
      </c>
      <c r="L1" s="30"/>
      <c r="M1" s="4" t="s">
        <v>108</v>
      </c>
      <c r="N1" s="30"/>
      <c r="O1" s="4" t="s">
        <v>109</v>
      </c>
      <c r="P1" s="30"/>
      <c r="Q1" s="4" t="s">
        <v>110</v>
      </c>
      <c r="R1" s="30"/>
      <c r="S1" s="4" t="s">
        <v>111</v>
      </c>
      <c r="T1" s="30"/>
      <c r="U1" s="4" t="s">
        <v>112</v>
      </c>
      <c r="V1" s="30"/>
      <c r="W1" s="4" t="s">
        <v>113</v>
      </c>
      <c r="X1" s="30"/>
      <c r="Y1" s="4" t="s">
        <v>114</v>
      </c>
      <c r="Z1" s="30"/>
      <c r="AA1" s="4" t="s">
        <v>115</v>
      </c>
      <c r="AB1" s="30"/>
      <c r="AC1" s="4" t="s">
        <v>116</v>
      </c>
      <c r="AD1" s="30"/>
      <c r="AE1" s="4" t="s">
        <v>69</v>
      </c>
    </row>
    <row r="2" spans="1:31" ht="15.75" thickTop="1">
      <c r="A2" s="6"/>
      <c r="B2" s="6" t="s">
        <v>2</v>
      </c>
      <c r="C2" s="6"/>
      <c r="D2" s="6"/>
      <c r="E2" s="6"/>
      <c r="F2" s="6"/>
      <c r="G2" s="7"/>
      <c r="H2" s="31"/>
      <c r="I2" s="7"/>
      <c r="J2" s="31"/>
      <c r="K2" s="7"/>
      <c r="L2" s="31"/>
      <c r="M2" s="7"/>
      <c r="N2" s="31"/>
      <c r="O2" s="7"/>
      <c r="P2" s="31"/>
      <c r="Q2" s="7"/>
      <c r="R2" s="31"/>
      <c r="S2" s="7"/>
      <c r="T2" s="31"/>
      <c r="U2" s="7"/>
      <c r="V2" s="31"/>
      <c r="W2" s="7"/>
      <c r="X2" s="31"/>
      <c r="Y2" s="7"/>
      <c r="Z2" s="31"/>
      <c r="AA2" s="7"/>
      <c r="AB2" s="31"/>
      <c r="AC2" s="7"/>
      <c r="AD2" s="31"/>
      <c r="AE2" s="7"/>
    </row>
    <row r="3" spans="1:31">
      <c r="A3" s="6"/>
      <c r="B3" s="6"/>
      <c r="C3" s="6" t="s">
        <v>5</v>
      </c>
      <c r="D3" s="6"/>
      <c r="E3" s="6"/>
      <c r="F3" s="6"/>
      <c r="G3" s="7">
        <v>18795.82</v>
      </c>
      <c r="H3" s="31"/>
      <c r="I3" s="7">
        <v>15400</v>
      </c>
      <c r="J3" s="31"/>
      <c r="K3" s="7">
        <v>10800</v>
      </c>
      <c r="L3" s="31"/>
      <c r="M3" s="7">
        <v>2094.14</v>
      </c>
      <c r="N3" s="31"/>
      <c r="O3" s="7">
        <v>1058.8399999999999</v>
      </c>
      <c r="P3" s="31"/>
      <c r="Q3" s="7">
        <v>188.84</v>
      </c>
      <c r="R3" s="31"/>
      <c r="S3" s="7">
        <v>500</v>
      </c>
      <c r="T3" s="31"/>
      <c r="U3" s="7">
        <v>0</v>
      </c>
      <c r="V3" s="31"/>
      <c r="W3" s="7">
        <v>330</v>
      </c>
      <c r="X3" s="31"/>
      <c r="Y3" s="7">
        <v>50</v>
      </c>
      <c r="Z3" s="31"/>
      <c r="AA3" s="7">
        <v>590</v>
      </c>
      <c r="AB3" s="31"/>
      <c r="AC3" s="7">
        <v>0</v>
      </c>
      <c r="AD3" s="31"/>
      <c r="AE3" s="7">
        <f t="shared" ref="AE3:AE8" si="0">ROUND(SUM(G3:AC3),5)</f>
        <v>49807.64</v>
      </c>
    </row>
    <row r="4" spans="1:31">
      <c r="A4" s="6"/>
      <c r="B4" s="6"/>
      <c r="C4" s="6" t="s">
        <v>6</v>
      </c>
      <c r="D4" s="6"/>
      <c r="E4" s="6"/>
      <c r="F4" s="6"/>
      <c r="G4" s="7">
        <v>1.98</v>
      </c>
      <c r="H4" s="31"/>
      <c r="I4" s="7">
        <v>3.94</v>
      </c>
      <c r="J4" s="31"/>
      <c r="K4" s="7">
        <v>4.21</v>
      </c>
      <c r="L4" s="31"/>
      <c r="M4" s="7">
        <v>3.85</v>
      </c>
      <c r="N4" s="31"/>
      <c r="O4" s="7">
        <v>3.79</v>
      </c>
      <c r="P4" s="31"/>
      <c r="Q4" s="7">
        <v>3.61</v>
      </c>
      <c r="R4" s="31"/>
      <c r="S4" s="7">
        <v>3.69</v>
      </c>
      <c r="T4" s="31"/>
      <c r="U4" s="7">
        <v>3.62</v>
      </c>
      <c r="V4" s="31"/>
      <c r="W4" s="7">
        <v>3.12</v>
      </c>
      <c r="X4" s="31"/>
      <c r="Y4" s="7">
        <v>3.17</v>
      </c>
      <c r="Z4" s="31"/>
      <c r="AA4" s="7">
        <v>3.03</v>
      </c>
      <c r="AB4" s="31"/>
      <c r="AC4" s="7">
        <v>3.09</v>
      </c>
      <c r="AD4" s="31"/>
      <c r="AE4" s="7">
        <f t="shared" si="0"/>
        <v>41.1</v>
      </c>
    </row>
    <row r="5" spans="1:31">
      <c r="A5" s="6"/>
      <c r="B5" s="6"/>
      <c r="C5" s="6" t="s">
        <v>7</v>
      </c>
      <c r="D5" s="6"/>
      <c r="E5" s="6"/>
      <c r="F5" s="6"/>
      <c r="G5" s="7">
        <v>231.71</v>
      </c>
      <c r="H5" s="31"/>
      <c r="I5" s="7">
        <v>0</v>
      </c>
      <c r="J5" s="31"/>
      <c r="K5" s="7">
        <v>40</v>
      </c>
      <c r="L5" s="31"/>
      <c r="M5" s="7">
        <v>84.7</v>
      </c>
      <c r="N5" s="31"/>
      <c r="O5" s="7">
        <v>125.16</v>
      </c>
      <c r="P5" s="31"/>
      <c r="Q5" s="7">
        <v>56.16</v>
      </c>
      <c r="R5" s="31"/>
      <c r="S5" s="7">
        <v>52.92</v>
      </c>
      <c r="T5" s="31"/>
      <c r="U5" s="7">
        <v>0</v>
      </c>
      <c r="V5" s="31"/>
      <c r="W5" s="7">
        <v>0</v>
      </c>
      <c r="X5" s="31"/>
      <c r="Y5" s="7">
        <v>0</v>
      </c>
      <c r="Z5" s="31"/>
      <c r="AA5" s="7">
        <v>120.21</v>
      </c>
      <c r="AB5" s="31"/>
      <c r="AC5" s="7">
        <v>0</v>
      </c>
      <c r="AD5" s="31"/>
      <c r="AE5" s="7">
        <f t="shared" si="0"/>
        <v>710.86</v>
      </c>
    </row>
    <row r="6" spans="1:31">
      <c r="A6" s="6"/>
      <c r="B6" s="6"/>
      <c r="C6" s="6" t="s">
        <v>8</v>
      </c>
      <c r="D6" s="6"/>
      <c r="E6" s="6"/>
      <c r="F6" s="6"/>
      <c r="G6" s="7">
        <v>0</v>
      </c>
      <c r="H6" s="31"/>
      <c r="I6" s="7">
        <v>0</v>
      </c>
      <c r="J6" s="31"/>
      <c r="K6" s="7">
        <v>0</v>
      </c>
      <c r="L6" s="31"/>
      <c r="M6" s="7">
        <v>0</v>
      </c>
      <c r="N6" s="31"/>
      <c r="O6" s="7">
        <v>540</v>
      </c>
      <c r="P6" s="31"/>
      <c r="Q6" s="7">
        <v>0</v>
      </c>
      <c r="R6" s="31"/>
      <c r="S6" s="7">
        <v>0</v>
      </c>
      <c r="T6" s="31"/>
      <c r="U6" s="7">
        <v>0</v>
      </c>
      <c r="V6" s="31"/>
      <c r="W6" s="7">
        <v>0</v>
      </c>
      <c r="X6" s="31"/>
      <c r="Y6" s="7">
        <v>540</v>
      </c>
      <c r="Z6" s="31"/>
      <c r="AA6" s="7">
        <v>0</v>
      </c>
      <c r="AB6" s="31"/>
      <c r="AC6" s="7">
        <v>0</v>
      </c>
      <c r="AD6" s="31"/>
      <c r="AE6" s="7">
        <f t="shared" si="0"/>
        <v>1080</v>
      </c>
    </row>
    <row r="7" spans="1:31" ht="15.75" thickBot="1">
      <c r="A7" s="6"/>
      <c r="B7" s="6"/>
      <c r="C7" s="6" t="s">
        <v>9</v>
      </c>
      <c r="D7" s="6"/>
      <c r="E7" s="6"/>
      <c r="F7" s="6"/>
      <c r="G7" s="8">
        <v>100</v>
      </c>
      <c r="H7" s="31"/>
      <c r="I7" s="8">
        <v>0</v>
      </c>
      <c r="J7" s="31"/>
      <c r="K7" s="8">
        <v>0</v>
      </c>
      <c r="L7" s="31"/>
      <c r="M7" s="8">
        <v>0</v>
      </c>
      <c r="N7" s="31"/>
      <c r="O7" s="8">
        <v>0</v>
      </c>
      <c r="P7" s="31"/>
      <c r="Q7" s="8">
        <v>0</v>
      </c>
      <c r="R7" s="31"/>
      <c r="S7" s="8">
        <v>100</v>
      </c>
      <c r="T7" s="31"/>
      <c r="U7" s="8">
        <v>0</v>
      </c>
      <c r="V7" s="31"/>
      <c r="W7" s="8">
        <v>0</v>
      </c>
      <c r="X7" s="31"/>
      <c r="Y7" s="8">
        <v>0</v>
      </c>
      <c r="Z7" s="31"/>
      <c r="AA7" s="8">
        <v>0</v>
      </c>
      <c r="AB7" s="31"/>
      <c r="AC7" s="8">
        <v>0</v>
      </c>
      <c r="AD7" s="31"/>
      <c r="AE7" s="8">
        <f t="shared" si="0"/>
        <v>200</v>
      </c>
    </row>
    <row r="8" spans="1:31">
      <c r="A8" s="6"/>
      <c r="B8" s="6" t="s">
        <v>10</v>
      </c>
      <c r="C8" s="6"/>
      <c r="D8" s="6"/>
      <c r="E8" s="6"/>
      <c r="F8" s="6"/>
      <c r="G8" s="7">
        <f>ROUND(SUM(G2:G7),5)</f>
        <v>19129.509999999998</v>
      </c>
      <c r="H8" s="31"/>
      <c r="I8" s="7">
        <f>ROUND(SUM(I2:I7),5)</f>
        <v>15403.94</v>
      </c>
      <c r="J8" s="31"/>
      <c r="K8" s="7">
        <f>ROUND(SUM(K2:K7),5)</f>
        <v>10844.21</v>
      </c>
      <c r="L8" s="31"/>
      <c r="M8" s="7">
        <f>ROUND(SUM(M2:M7),5)</f>
        <v>2182.69</v>
      </c>
      <c r="N8" s="31"/>
      <c r="O8" s="7">
        <f>ROUND(SUM(O2:O7),5)</f>
        <v>1727.79</v>
      </c>
      <c r="P8" s="31"/>
      <c r="Q8" s="7">
        <f>ROUND(SUM(Q2:Q7),5)</f>
        <v>248.61</v>
      </c>
      <c r="R8" s="31"/>
      <c r="S8" s="7">
        <f>ROUND(SUM(S2:S7),5)</f>
        <v>656.61</v>
      </c>
      <c r="T8" s="31"/>
      <c r="U8" s="7">
        <f>ROUND(SUM(U2:U7),5)</f>
        <v>3.62</v>
      </c>
      <c r="V8" s="31"/>
      <c r="W8" s="7">
        <f>ROUND(SUM(W2:W7),5)</f>
        <v>333.12</v>
      </c>
      <c r="X8" s="31"/>
      <c r="Y8" s="7">
        <f>ROUND(SUM(Y2:Y7),5)</f>
        <v>593.16999999999996</v>
      </c>
      <c r="Z8" s="31"/>
      <c r="AA8" s="7">
        <f>ROUND(SUM(AA2:AA7),5)</f>
        <v>713.24</v>
      </c>
      <c r="AB8" s="31"/>
      <c r="AC8" s="7">
        <f>ROUND(SUM(AC2:AC7),5)</f>
        <v>3.09</v>
      </c>
      <c r="AD8" s="31"/>
      <c r="AE8" s="7">
        <f t="shared" si="0"/>
        <v>51839.6</v>
      </c>
    </row>
    <row r="9" spans="1:31">
      <c r="A9" s="6"/>
      <c r="B9" s="6" t="s">
        <v>11</v>
      </c>
      <c r="C9" s="6"/>
      <c r="D9" s="6"/>
      <c r="E9" s="6"/>
      <c r="F9" s="6"/>
      <c r="G9" s="7"/>
      <c r="H9" s="31"/>
      <c r="I9" s="7"/>
      <c r="J9" s="31"/>
      <c r="K9" s="7"/>
      <c r="L9" s="31"/>
      <c r="M9" s="7"/>
      <c r="N9" s="31"/>
      <c r="O9" s="7"/>
      <c r="P9" s="31"/>
      <c r="Q9" s="7"/>
      <c r="R9" s="31"/>
      <c r="S9" s="7"/>
      <c r="T9" s="31"/>
      <c r="U9" s="7"/>
      <c r="V9" s="31"/>
      <c r="W9" s="7"/>
      <c r="X9" s="31"/>
      <c r="Y9" s="7"/>
      <c r="Z9" s="31"/>
      <c r="AA9" s="7"/>
      <c r="AB9" s="31"/>
      <c r="AC9" s="7"/>
      <c r="AD9" s="31"/>
      <c r="AE9" s="7"/>
    </row>
    <row r="10" spans="1:31">
      <c r="A10" s="6"/>
      <c r="B10" s="6"/>
      <c r="C10" s="6" t="s">
        <v>13</v>
      </c>
      <c r="D10" s="6"/>
      <c r="E10" s="6"/>
      <c r="F10" s="6"/>
      <c r="G10" s="7"/>
      <c r="H10" s="31"/>
      <c r="I10" s="7"/>
      <c r="J10" s="31"/>
      <c r="K10" s="7"/>
      <c r="L10" s="31"/>
      <c r="M10" s="7"/>
      <c r="N10" s="31"/>
      <c r="O10" s="7"/>
      <c r="P10" s="31"/>
      <c r="Q10" s="7"/>
      <c r="R10" s="31"/>
      <c r="S10" s="7"/>
      <c r="T10" s="31"/>
      <c r="U10" s="7"/>
      <c r="V10" s="31"/>
      <c r="W10" s="7"/>
      <c r="X10" s="31"/>
      <c r="Y10" s="7"/>
      <c r="Z10" s="31"/>
      <c r="AA10" s="7"/>
      <c r="AB10" s="31"/>
      <c r="AC10" s="7"/>
      <c r="AD10" s="31"/>
      <c r="AE10" s="7"/>
    </row>
    <row r="11" spans="1:31">
      <c r="A11" s="6"/>
      <c r="B11" s="6"/>
      <c r="C11" s="6"/>
      <c r="D11" s="6" t="s">
        <v>14</v>
      </c>
      <c r="E11" s="6"/>
      <c r="F11" s="6"/>
      <c r="G11" s="7">
        <v>0</v>
      </c>
      <c r="H11" s="31"/>
      <c r="I11" s="7">
        <v>0</v>
      </c>
      <c r="J11" s="31"/>
      <c r="K11" s="7">
        <v>0</v>
      </c>
      <c r="L11" s="31"/>
      <c r="M11" s="7">
        <v>0</v>
      </c>
      <c r="N11" s="31"/>
      <c r="O11" s="7">
        <v>0</v>
      </c>
      <c r="P11" s="31"/>
      <c r="Q11" s="7">
        <v>60</v>
      </c>
      <c r="R11" s="31"/>
      <c r="S11" s="7">
        <v>0</v>
      </c>
      <c r="T11" s="31"/>
      <c r="U11" s="7">
        <v>0</v>
      </c>
      <c r="V11" s="31"/>
      <c r="W11" s="7">
        <v>0</v>
      </c>
      <c r="X11" s="31"/>
      <c r="Y11" s="7">
        <v>0</v>
      </c>
      <c r="Z11" s="31"/>
      <c r="AA11" s="7">
        <v>0</v>
      </c>
      <c r="AB11" s="31"/>
      <c r="AC11" s="7">
        <v>0</v>
      </c>
      <c r="AD11" s="31"/>
      <c r="AE11" s="7">
        <f>ROUND(SUM(G11:AC11),5)</f>
        <v>60</v>
      </c>
    </row>
    <row r="12" spans="1:31">
      <c r="A12" s="6"/>
      <c r="B12" s="6"/>
      <c r="C12" s="6"/>
      <c r="D12" s="6" t="s">
        <v>15</v>
      </c>
      <c r="E12" s="6"/>
      <c r="F12" s="6"/>
      <c r="G12" s="7">
        <v>300</v>
      </c>
      <c r="H12" s="31"/>
      <c r="I12" s="7">
        <v>286.11</v>
      </c>
      <c r="J12" s="31"/>
      <c r="K12" s="7">
        <v>210</v>
      </c>
      <c r="L12" s="31"/>
      <c r="M12" s="7">
        <v>140</v>
      </c>
      <c r="N12" s="31"/>
      <c r="O12" s="7">
        <v>0</v>
      </c>
      <c r="P12" s="31"/>
      <c r="Q12" s="7">
        <v>180</v>
      </c>
      <c r="R12" s="31"/>
      <c r="S12" s="7">
        <v>0</v>
      </c>
      <c r="T12" s="31"/>
      <c r="U12" s="7">
        <v>0</v>
      </c>
      <c r="V12" s="31"/>
      <c r="W12" s="7">
        <v>160</v>
      </c>
      <c r="X12" s="31"/>
      <c r="Y12" s="7">
        <v>0</v>
      </c>
      <c r="Z12" s="31"/>
      <c r="AA12" s="7">
        <v>0</v>
      </c>
      <c r="AB12" s="31"/>
      <c r="AC12" s="7">
        <v>0</v>
      </c>
      <c r="AD12" s="31"/>
      <c r="AE12" s="7">
        <f>ROUND(SUM(G12:AC12),5)</f>
        <v>1276.1099999999999</v>
      </c>
    </row>
    <row r="13" spans="1:31">
      <c r="A13" s="6"/>
      <c r="B13" s="6"/>
      <c r="C13" s="6"/>
      <c r="D13" s="6" t="s">
        <v>17</v>
      </c>
      <c r="E13" s="6"/>
      <c r="F13" s="6"/>
      <c r="G13" s="7">
        <v>0</v>
      </c>
      <c r="H13" s="31"/>
      <c r="I13" s="7">
        <v>0</v>
      </c>
      <c r="J13" s="31"/>
      <c r="K13" s="7">
        <v>0</v>
      </c>
      <c r="L13" s="31"/>
      <c r="M13" s="7">
        <v>0</v>
      </c>
      <c r="N13" s="31"/>
      <c r="O13" s="7">
        <v>0</v>
      </c>
      <c r="P13" s="31"/>
      <c r="Q13" s="7">
        <v>0</v>
      </c>
      <c r="R13" s="31"/>
      <c r="S13" s="7">
        <v>0</v>
      </c>
      <c r="T13" s="31"/>
      <c r="U13" s="7">
        <v>0</v>
      </c>
      <c r="V13" s="31"/>
      <c r="W13" s="7">
        <v>0</v>
      </c>
      <c r="X13" s="31"/>
      <c r="Y13" s="7">
        <v>0</v>
      </c>
      <c r="Z13" s="31"/>
      <c r="AA13" s="7">
        <v>0</v>
      </c>
      <c r="AB13" s="31"/>
      <c r="AC13" s="7">
        <v>8</v>
      </c>
      <c r="AD13" s="31"/>
      <c r="AE13" s="7">
        <f>ROUND(SUM(G13:AC13),5)</f>
        <v>8</v>
      </c>
    </row>
    <row r="14" spans="1:31">
      <c r="A14" s="6"/>
      <c r="B14" s="6"/>
      <c r="C14" s="6"/>
      <c r="D14" s="6" t="s">
        <v>18</v>
      </c>
      <c r="E14" s="6"/>
      <c r="F14" s="6"/>
      <c r="G14" s="7">
        <v>0</v>
      </c>
      <c r="H14" s="31"/>
      <c r="I14" s="7">
        <v>0</v>
      </c>
      <c r="J14" s="31"/>
      <c r="K14" s="7">
        <v>0</v>
      </c>
      <c r="L14" s="31"/>
      <c r="M14" s="7">
        <v>300</v>
      </c>
      <c r="N14" s="31"/>
      <c r="O14" s="7">
        <v>0</v>
      </c>
      <c r="P14" s="31"/>
      <c r="Q14" s="7">
        <v>0</v>
      </c>
      <c r="R14" s="31"/>
      <c r="S14" s="7">
        <v>0</v>
      </c>
      <c r="T14" s="31"/>
      <c r="U14" s="7">
        <v>0</v>
      </c>
      <c r="V14" s="31"/>
      <c r="W14" s="7">
        <v>0</v>
      </c>
      <c r="X14" s="31"/>
      <c r="Y14" s="7">
        <v>0</v>
      </c>
      <c r="Z14" s="31"/>
      <c r="AA14" s="7">
        <v>0</v>
      </c>
      <c r="AB14" s="31"/>
      <c r="AC14" s="7">
        <v>0</v>
      </c>
      <c r="AD14" s="31"/>
      <c r="AE14" s="7">
        <f>ROUND(SUM(G14:AC14),5)</f>
        <v>300</v>
      </c>
    </row>
    <row r="15" spans="1:31">
      <c r="A15" s="6"/>
      <c r="B15" s="6"/>
      <c r="C15" s="6"/>
      <c r="D15" s="6" t="s">
        <v>19</v>
      </c>
      <c r="E15" s="6"/>
      <c r="F15" s="6"/>
      <c r="G15" s="7">
        <v>0</v>
      </c>
      <c r="H15" s="31"/>
      <c r="I15" s="7">
        <v>0</v>
      </c>
      <c r="J15" s="31"/>
      <c r="K15" s="7">
        <v>0</v>
      </c>
      <c r="L15" s="31"/>
      <c r="M15" s="7">
        <v>47.65</v>
      </c>
      <c r="N15" s="31"/>
      <c r="O15" s="7">
        <v>0</v>
      </c>
      <c r="P15" s="31"/>
      <c r="Q15" s="7">
        <v>0</v>
      </c>
      <c r="R15" s="31"/>
      <c r="S15" s="7">
        <v>0</v>
      </c>
      <c r="T15" s="31"/>
      <c r="U15" s="7">
        <v>0</v>
      </c>
      <c r="V15" s="31"/>
      <c r="W15" s="7">
        <v>0</v>
      </c>
      <c r="X15" s="31"/>
      <c r="Y15" s="7">
        <v>0</v>
      </c>
      <c r="Z15" s="31"/>
      <c r="AA15" s="7">
        <v>0</v>
      </c>
      <c r="AB15" s="31"/>
      <c r="AC15" s="7">
        <v>52.3</v>
      </c>
      <c r="AD15" s="31"/>
      <c r="AE15" s="7">
        <f>ROUND(SUM(G15:AC15),5)</f>
        <v>99.95</v>
      </c>
    </row>
    <row r="16" spans="1:31">
      <c r="A16" s="6"/>
      <c r="B16" s="6"/>
      <c r="C16" s="6"/>
      <c r="D16" s="6" t="s">
        <v>21</v>
      </c>
      <c r="E16" s="6"/>
      <c r="F16" s="6"/>
      <c r="G16" s="7"/>
      <c r="H16" s="31"/>
      <c r="I16" s="7"/>
      <c r="J16" s="31"/>
      <c r="K16" s="7"/>
      <c r="L16" s="31"/>
      <c r="M16" s="7"/>
      <c r="N16" s="31"/>
      <c r="O16" s="7"/>
      <c r="P16" s="31"/>
      <c r="Q16" s="7"/>
      <c r="R16" s="31"/>
      <c r="S16" s="7"/>
      <c r="T16" s="31"/>
      <c r="U16" s="7"/>
      <c r="V16" s="31"/>
      <c r="W16" s="7"/>
      <c r="X16" s="31"/>
      <c r="Y16" s="7"/>
      <c r="Z16" s="31"/>
      <c r="AA16" s="7"/>
      <c r="AB16" s="31"/>
      <c r="AC16" s="7"/>
      <c r="AD16" s="31"/>
      <c r="AE16" s="7"/>
    </row>
    <row r="17" spans="1:31">
      <c r="A17" s="6"/>
      <c r="B17" s="6"/>
      <c r="C17" s="6"/>
      <c r="D17" s="6"/>
      <c r="E17" s="6" t="s">
        <v>22</v>
      </c>
      <c r="F17" s="6"/>
      <c r="G17" s="7">
        <v>0</v>
      </c>
      <c r="H17" s="31"/>
      <c r="I17" s="7">
        <v>0</v>
      </c>
      <c r="J17" s="31"/>
      <c r="K17" s="7">
        <v>0</v>
      </c>
      <c r="L17" s="31"/>
      <c r="M17" s="7">
        <v>3604</v>
      </c>
      <c r="N17" s="31"/>
      <c r="O17" s="7">
        <v>0</v>
      </c>
      <c r="P17" s="31"/>
      <c r="Q17" s="7">
        <v>0</v>
      </c>
      <c r="R17" s="31"/>
      <c r="S17" s="7">
        <v>0</v>
      </c>
      <c r="T17" s="31"/>
      <c r="U17" s="7">
        <v>0</v>
      </c>
      <c r="V17" s="31"/>
      <c r="W17" s="7">
        <v>0</v>
      </c>
      <c r="X17" s="31"/>
      <c r="Y17" s="7">
        <v>0</v>
      </c>
      <c r="Z17" s="31"/>
      <c r="AA17" s="7">
        <v>0</v>
      </c>
      <c r="AB17" s="31"/>
      <c r="AC17" s="7">
        <v>0</v>
      </c>
      <c r="AD17" s="31"/>
      <c r="AE17" s="7">
        <f>ROUND(SUM(G17:AC17),5)</f>
        <v>3604</v>
      </c>
    </row>
    <row r="18" spans="1:31" ht="15.75" thickBot="1">
      <c r="A18" s="6"/>
      <c r="B18" s="6"/>
      <c r="C18" s="6"/>
      <c r="D18" s="6"/>
      <c r="E18" s="6" t="s">
        <v>23</v>
      </c>
      <c r="F18" s="6"/>
      <c r="G18" s="8">
        <v>49.52</v>
      </c>
      <c r="H18" s="31"/>
      <c r="I18" s="8">
        <v>0</v>
      </c>
      <c r="J18" s="31"/>
      <c r="K18" s="8">
        <v>0</v>
      </c>
      <c r="L18" s="31"/>
      <c r="M18" s="8">
        <v>0</v>
      </c>
      <c r="N18" s="31"/>
      <c r="O18" s="8">
        <v>0</v>
      </c>
      <c r="P18" s="31"/>
      <c r="Q18" s="8">
        <v>-53</v>
      </c>
      <c r="R18" s="31"/>
      <c r="S18" s="8">
        <v>0</v>
      </c>
      <c r="T18" s="31"/>
      <c r="U18" s="8">
        <v>0</v>
      </c>
      <c r="V18" s="31"/>
      <c r="W18" s="8">
        <v>0</v>
      </c>
      <c r="X18" s="31"/>
      <c r="Y18" s="8">
        <v>0</v>
      </c>
      <c r="Z18" s="31"/>
      <c r="AA18" s="8">
        <v>0</v>
      </c>
      <c r="AB18" s="31"/>
      <c r="AC18" s="8">
        <v>1276.77</v>
      </c>
      <c r="AD18" s="31"/>
      <c r="AE18" s="8">
        <f>ROUND(SUM(G18:AC18),5)</f>
        <v>1273.29</v>
      </c>
    </row>
    <row r="19" spans="1:31">
      <c r="A19" s="6"/>
      <c r="B19" s="6"/>
      <c r="C19" s="6"/>
      <c r="D19" s="6" t="s">
        <v>24</v>
      </c>
      <c r="E19" s="6"/>
      <c r="F19" s="6"/>
      <c r="G19" s="7">
        <f>ROUND(SUM(G16:G18),5)</f>
        <v>49.52</v>
      </c>
      <c r="H19" s="31"/>
      <c r="I19" s="7">
        <f>ROUND(SUM(I16:I18),5)</f>
        <v>0</v>
      </c>
      <c r="J19" s="31"/>
      <c r="K19" s="7">
        <f>ROUND(SUM(K16:K18),5)</f>
        <v>0</v>
      </c>
      <c r="L19" s="31"/>
      <c r="M19" s="7">
        <f>ROUND(SUM(M16:M18),5)</f>
        <v>3604</v>
      </c>
      <c r="N19" s="31"/>
      <c r="O19" s="7">
        <f>ROUND(SUM(O16:O18),5)</f>
        <v>0</v>
      </c>
      <c r="P19" s="31"/>
      <c r="Q19" s="7">
        <f>ROUND(SUM(Q16:Q18),5)</f>
        <v>-53</v>
      </c>
      <c r="R19" s="31"/>
      <c r="S19" s="7">
        <f>ROUND(SUM(S16:S18),5)</f>
        <v>0</v>
      </c>
      <c r="T19" s="31"/>
      <c r="U19" s="7">
        <f>ROUND(SUM(U16:U18),5)</f>
        <v>0</v>
      </c>
      <c r="V19" s="31"/>
      <c r="W19" s="7">
        <f>ROUND(SUM(W16:W18),5)</f>
        <v>0</v>
      </c>
      <c r="X19" s="31"/>
      <c r="Y19" s="7">
        <f>ROUND(SUM(Y16:Y18),5)</f>
        <v>0</v>
      </c>
      <c r="Z19" s="31"/>
      <c r="AA19" s="7">
        <f>ROUND(SUM(AA16:AA18),5)</f>
        <v>0</v>
      </c>
      <c r="AB19" s="31"/>
      <c r="AC19" s="7">
        <f>ROUND(SUM(AC16:AC18),5)</f>
        <v>1276.77</v>
      </c>
      <c r="AD19" s="31"/>
      <c r="AE19" s="7">
        <f>ROUND(SUM(G19:AC19),5)</f>
        <v>4877.29</v>
      </c>
    </row>
    <row r="20" spans="1:31">
      <c r="A20" s="6"/>
      <c r="B20" s="6"/>
      <c r="C20" s="6"/>
      <c r="D20" s="6" t="s">
        <v>25</v>
      </c>
      <c r="E20" s="6"/>
      <c r="F20" s="6"/>
      <c r="G20" s="7"/>
      <c r="H20" s="31"/>
      <c r="I20" s="7"/>
      <c r="J20" s="31"/>
      <c r="K20" s="7"/>
      <c r="L20" s="31"/>
      <c r="M20" s="7"/>
      <c r="N20" s="31"/>
      <c r="O20" s="7"/>
      <c r="P20" s="31"/>
      <c r="Q20" s="7"/>
      <c r="R20" s="31"/>
      <c r="S20" s="7"/>
      <c r="T20" s="31"/>
      <c r="U20" s="7"/>
      <c r="V20" s="31"/>
      <c r="W20" s="7"/>
      <c r="X20" s="31"/>
      <c r="Y20" s="7"/>
      <c r="Z20" s="31"/>
      <c r="AA20" s="7"/>
      <c r="AB20" s="31"/>
      <c r="AC20" s="7"/>
      <c r="AD20" s="31"/>
      <c r="AE20" s="7"/>
    </row>
    <row r="21" spans="1:31">
      <c r="A21" s="6"/>
      <c r="B21" s="6"/>
      <c r="C21" s="6"/>
      <c r="D21" s="6"/>
      <c r="E21" s="6" t="s">
        <v>26</v>
      </c>
      <c r="F21" s="6"/>
      <c r="G21" s="7">
        <v>0</v>
      </c>
      <c r="H21" s="31"/>
      <c r="I21" s="7">
        <v>0</v>
      </c>
      <c r="J21" s="31"/>
      <c r="K21" s="7">
        <v>0</v>
      </c>
      <c r="L21" s="31"/>
      <c r="M21" s="7">
        <v>0</v>
      </c>
      <c r="N21" s="31"/>
      <c r="O21" s="7">
        <v>0</v>
      </c>
      <c r="P21" s="31"/>
      <c r="Q21" s="7">
        <v>0</v>
      </c>
      <c r="R21" s="31"/>
      <c r="S21" s="7">
        <v>0</v>
      </c>
      <c r="T21" s="31"/>
      <c r="U21" s="7">
        <v>0</v>
      </c>
      <c r="V21" s="31"/>
      <c r="W21" s="7">
        <v>343</v>
      </c>
      <c r="X21" s="31"/>
      <c r="Y21" s="7">
        <v>0</v>
      </c>
      <c r="Z21" s="31"/>
      <c r="AA21" s="7">
        <v>0</v>
      </c>
      <c r="AB21" s="31"/>
      <c r="AC21" s="7">
        <v>0</v>
      </c>
      <c r="AD21" s="31"/>
      <c r="AE21" s="7">
        <f>ROUND(SUM(G21:AC21),5)</f>
        <v>343</v>
      </c>
    </row>
    <row r="22" spans="1:31" ht="15.75" thickBot="1">
      <c r="A22" s="6"/>
      <c r="B22" s="6"/>
      <c r="C22" s="6"/>
      <c r="D22" s="6"/>
      <c r="E22" s="6" t="s">
        <v>27</v>
      </c>
      <c r="F22" s="6"/>
      <c r="G22" s="8">
        <v>0</v>
      </c>
      <c r="H22" s="31"/>
      <c r="I22" s="8">
        <v>0</v>
      </c>
      <c r="J22" s="31"/>
      <c r="K22" s="8">
        <v>0</v>
      </c>
      <c r="L22" s="31"/>
      <c r="M22" s="8">
        <v>3760</v>
      </c>
      <c r="N22" s="31"/>
      <c r="O22" s="8">
        <v>0</v>
      </c>
      <c r="P22" s="31"/>
      <c r="Q22" s="8">
        <v>0</v>
      </c>
      <c r="R22" s="31"/>
      <c r="S22" s="8">
        <v>0</v>
      </c>
      <c r="T22" s="31"/>
      <c r="U22" s="8">
        <v>0</v>
      </c>
      <c r="V22" s="31"/>
      <c r="W22" s="8">
        <v>0</v>
      </c>
      <c r="X22" s="31"/>
      <c r="Y22" s="8">
        <v>0</v>
      </c>
      <c r="Z22" s="31"/>
      <c r="AA22" s="8">
        <v>0</v>
      </c>
      <c r="AB22" s="31"/>
      <c r="AC22" s="8">
        <v>0</v>
      </c>
      <c r="AD22" s="31"/>
      <c r="AE22" s="8">
        <f>ROUND(SUM(G22:AC22),5)</f>
        <v>3760</v>
      </c>
    </row>
    <row r="23" spans="1:31">
      <c r="A23" s="6"/>
      <c r="B23" s="6"/>
      <c r="C23" s="6"/>
      <c r="D23" s="6" t="s">
        <v>28</v>
      </c>
      <c r="E23" s="6"/>
      <c r="F23" s="6"/>
      <c r="G23" s="7">
        <f>ROUND(SUM(G20:G22),5)</f>
        <v>0</v>
      </c>
      <c r="H23" s="31"/>
      <c r="I23" s="7">
        <f>ROUND(SUM(I20:I22),5)</f>
        <v>0</v>
      </c>
      <c r="J23" s="31"/>
      <c r="K23" s="7">
        <f>ROUND(SUM(K20:K22),5)</f>
        <v>0</v>
      </c>
      <c r="L23" s="31"/>
      <c r="M23" s="7">
        <f>ROUND(SUM(M20:M22),5)</f>
        <v>3760</v>
      </c>
      <c r="N23" s="31"/>
      <c r="O23" s="7">
        <f>ROUND(SUM(O20:O22),5)</f>
        <v>0</v>
      </c>
      <c r="P23" s="31"/>
      <c r="Q23" s="7">
        <f>ROUND(SUM(Q20:Q22),5)</f>
        <v>0</v>
      </c>
      <c r="R23" s="31"/>
      <c r="S23" s="7">
        <f>ROUND(SUM(S20:S22),5)</f>
        <v>0</v>
      </c>
      <c r="T23" s="31"/>
      <c r="U23" s="7">
        <f>ROUND(SUM(U20:U22),5)</f>
        <v>0</v>
      </c>
      <c r="V23" s="31"/>
      <c r="W23" s="7">
        <f>ROUND(SUM(W20:W22),5)</f>
        <v>343</v>
      </c>
      <c r="X23" s="31"/>
      <c r="Y23" s="7">
        <f>ROUND(SUM(Y20:Y22),5)</f>
        <v>0</v>
      </c>
      <c r="Z23" s="31"/>
      <c r="AA23" s="7">
        <f>ROUND(SUM(AA20:AA22),5)</f>
        <v>0</v>
      </c>
      <c r="AB23" s="31"/>
      <c r="AC23" s="7">
        <f>ROUND(SUM(AC20:AC22),5)</f>
        <v>0</v>
      </c>
      <c r="AD23" s="31"/>
      <c r="AE23" s="7">
        <f>ROUND(SUM(G23:AC23),5)</f>
        <v>4103</v>
      </c>
    </row>
    <row r="24" spans="1:31">
      <c r="A24" s="6"/>
      <c r="B24" s="6"/>
      <c r="C24" s="6"/>
      <c r="D24" s="6" t="s">
        <v>29</v>
      </c>
      <c r="E24" s="6"/>
      <c r="F24" s="6"/>
      <c r="G24" s="7"/>
      <c r="H24" s="31"/>
      <c r="I24" s="7"/>
      <c r="J24" s="31"/>
      <c r="K24" s="7"/>
      <c r="L24" s="31"/>
      <c r="M24" s="7"/>
      <c r="N24" s="31"/>
      <c r="O24" s="7"/>
      <c r="P24" s="31"/>
      <c r="Q24" s="7"/>
      <c r="R24" s="31"/>
      <c r="S24" s="7"/>
      <c r="T24" s="31"/>
      <c r="U24" s="7"/>
      <c r="V24" s="31"/>
      <c r="W24" s="7"/>
      <c r="X24" s="31"/>
      <c r="Y24" s="7"/>
      <c r="Z24" s="31"/>
      <c r="AA24" s="7"/>
      <c r="AB24" s="31"/>
      <c r="AC24" s="7"/>
      <c r="AD24" s="31"/>
      <c r="AE24" s="7"/>
    </row>
    <row r="25" spans="1:31">
      <c r="A25" s="6"/>
      <c r="B25" s="6"/>
      <c r="C25" s="6"/>
      <c r="D25" s="6"/>
      <c r="E25" s="6" t="s">
        <v>30</v>
      </c>
      <c r="F25" s="6"/>
      <c r="G25" s="7">
        <v>77.36</v>
      </c>
      <c r="H25" s="31"/>
      <c r="I25" s="7">
        <v>0</v>
      </c>
      <c r="J25" s="31"/>
      <c r="K25" s="7">
        <v>0</v>
      </c>
      <c r="L25" s="31"/>
      <c r="M25" s="7">
        <v>0</v>
      </c>
      <c r="N25" s="31"/>
      <c r="O25" s="7">
        <v>0</v>
      </c>
      <c r="P25" s="31"/>
      <c r="Q25" s="7">
        <v>0</v>
      </c>
      <c r="R25" s="31"/>
      <c r="S25" s="7">
        <v>0</v>
      </c>
      <c r="T25" s="31"/>
      <c r="U25" s="7">
        <v>0</v>
      </c>
      <c r="V25" s="31"/>
      <c r="W25" s="7">
        <v>26.75</v>
      </c>
      <c r="X25" s="31"/>
      <c r="Y25" s="7">
        <v>0</v>
      </c>
      <c r="Z25" s="31"/>
      <c r="AA25" s="7">
        <v>0</v>
      </c>
      <c r="AB25" s="31"/>
      <c r="AC25" s="7">
        <v>0</v>
      </c>
      <c r="AD25" s="31"/>
      <c r="AE25" s="7">
        <f>ROUND(SUM(G25:AC25),5)</f>
        <v>104.11</v>
      </c>
    </row>
    <row r="26" spans="1:31">
      <c r="A26" s="6"/>
      <c r="B26" s="6"/>
      <c r="C26" s="6"/>
      <c r="D26" s="6"/>
      <c r="E26" s="6" t="s">
        <v>31</v>
      </c>
      <c r="F26" s="6"/>
      <c r="G26" s="7">
        <v>0</v>
      </c>
      <c r="H26" s="31"/>
      <c r="I26" s="7">
        <v>138</v>
      </c>
      <c r="J26" s="31"/>
      <c r="K26" s="7">
        <v>0</v>
      </c>
      <c r="L26" s="31"/>
      <c r="M26" s="7">
        <v>55.2</v>
      </c>
      <c r="N26" s="31"/>
      <c r="O26" s="7">
        <v>0</v>
      </c>
      <c r="P26" s="31"/>
      <c r="Q26" s="7">
        <v>0</v>
      </c>
      <c r="R26" s="31"/>
      <c r="S26" s="7">
        <v>0</v>
      </c>
      <c r="T26" s="31"/>
      <c r="U26" s="7">
        <v>0</v>
      </c>
      <c r="V26" s="31"/>
      <c r="W26" s="7">
        <v>0</v>
      </c>
      <c r="X26" s="31"/>
      <c r="Y26" s="7">
        <v>0</v>
      </c>
      <c r="Z26" s="31"/>
      <c r="AA26" s="7">
        <v>0</v>
      </c>
      <c r="AB26" s="31"/>
      <c r="AC26" s="7">
        <v>0</v>
      </c>
      <c r="AD26" s="31"/>
      <c r="AE26" s="7">
        <f>ROUND(SUM(G26:AC26),5)</f>
        <v>193.2</v>
      </c>
    </row>
    <row r="27" spans="1:31" ht="15.75" thickBot="1">
      <c r="A27" s="6"/>
      <c r="B27" s="6"/>
      <c r="C27" s="6"/>
      <c r="D27" s="6"/>
      <c r="E27" s="6" t="s">
        <v>32</v>
      </c>
      <c r="F27" s="6"/>
      <c r="G27" s="8">
        <v>0</v>
      </c>
      <c r="H27" s="31"/>
      <c r="I27" s="8">
        <v>67.94</v>
      </c>
      <c r="J27" s="31"/>
      <c r="K27" s="8">
        <v>0</v>
      </c>
      <c r="L27" s="31"/>
      <c r="M27" s="8">
        <v>37.369999999999997</v>
      </c>
      <c r="N27" s="31"/>
      <c r="O27" s="8">
        <v>0</v>
      </c>
      <c r="P27" s="31"/>
      <c r="Q27" s="8">
        <v>0</v>
      </c>
      <c r="R27" s="31"/>
      <c r="S27" s="8">
        <v>0</v>
      </c>
      <c r="T27" s="31"/>
      <c r="U27" s="8">
        <v>0</v>
      </c>
      <c r="V27" s="31"/>
      <c r="W27" s="8">
        <v>0</v>
      </c>
      <c r="X27" s="31"/>
      <c r="Y27" s="8">
        <v>0</v>
      </c>
      <c r="Z27" s="31"/>
      <c r="AA27" s="8">
        <v>0</v>
      </c>
      <c r="AB27" s="31"/>
      <c r="AC27" s="8">
        <v>0</v>
      </c>
      <c r="AD27" s="31"/>
      <c r="AE27" s="8">
        <f>ROUND(SUM(G27:AC27),5)</f>
        <v>105.31</v>
      </c>
    </row>
    <row r="28" spans="1:31">
      <c r="A28" s="6"/>
      <c r="B28" s="6"/>
      <c r="C28" s="6"/>
      <c r="D28" s="6" t="s">
        <v>34</v>
      </c>
      <c r="E28" s="6"/>
      <c r="F28" s="6"/>
      <c r="G28" s="7">
        <f>ROUND(SUM(G24:G27),5)</f>
        <v>77.36</v>
      </c>
      <c r="H28" s="31"/>
      <c r="I28" s="7">
        <f>ROUND(SUM(I24:I27),5)</f>
        <v>205.94</v>
      </c>
      <c r="J28" s="31"/>
      <c r="K28" s="7">
        <f>ROUND(SUM(K24:K27),5)</f>
        <v>0</v>
      </c>
      <c r="L28" s="31"/>
      <c r="M28" s="7">
        <f>ROUND(SUM(M24:M27),5)</f>
        <v>92.57</v>
      </c>
      <c r="N28" s="31"/>
      <c r="O28" s="7">
        <f>ROUND(SUM(O24:O27),5)</f>
        <v>0</v>
      </c>
      <c r="P28" s="31"/>
      <c r="Q28" s="7">
        <f>ROUND(SUM(Q24:Q27),5)</f>
        <v>0</v>
      </c>
      <c r="R28" s="31"/>
      <c r="S28" s="7">
        <f>ROUND(SUM(S24:S27),5)</f>
        <v>0</v>
      </c>
      <c r="T28" s="31"/>
      <c r="U28" s="7">
        <f>ROUND(SUM(U24:U27),5)</f>
        <v>0</v>
      </c>
      <c r="V28" s="31"/>
      <c r="W28" s="7">
        <f>ROUND(SUM(W24:W27),5)</f>
        <v>26.75</v>
      </c>
      <c r="X28" s="31"/>
      <c r="Y28" s="7">
        <f>ROUND(SUM(Y24:Y27),5)</f>
        <v>0</v>
      </c>
      <c r="Z28" s="31"/>
      <c r="AA28" s="7">
        <f>ROUND(SUM(AA24:AA27),5)</f>
        <v>0</v>
      </c>
      <c r="AB28" s="31"/>
      <c r="AC28" s="7">
        <f>ROUND(SUM(AC24:AC27),5)</f>
        <v>0</v>
      </c>
      <c r="AD28" s="31"/>
      <c r="AE28" s="7">
        <f>ROUND(SUM(G28:AC28),5)</f>
        <v>402.62</v>
      </c>
    </row>
    <row r="29" spans="1:31">
      <c r="A29" s="6"/>
      <c r="B29" s="6"/>
      <c r="C29" s="6"/>
      <c r="D29" s="6" t="s">
        <v>35</v>
      </c>
      <c r="E29" s="6"/>
      <c r="F29" s="6"/>
      <c r="G29" s="7"/>
      <c r="H29" s="31"/>
      <c r="I29" s="7"/>
      <c r="J29" s="31"/>
      <c r="K29" s="7"/>
      <c r="L29" s="31"/>
      <c r="M29" s="7"/>
      <c r="N29" s="31"/>
      <c r="O29" s="7"/>
      <c r="P29" s="31"/>
      <c r="Q29" s="7"/>
      <c r="R29" s="31"/>
      <c r="S29" s="7"/>
      <c r="T29" s="31"/>
      <c r="U29" s="7"/>
      <c r="V29" s="31"/>
      <c r="W29" s="7"/>
      <c r="X29" s="31"/>
      <c r="Y29" s="7"/>
      <c r="Z29" s="31"/>
      <c r="AA29" s="7"/>
      <c r="AB29" s="31"/>
      <c r="AC29" s="7"/>
      <c r="AD29" s="31"/>
      <c r="AE29" s="7"/>
    </row>
    <row r="30" spans="1:31">
      <c r="A30" s="6"/>
      <c r="B30" s="6"/>
      <c r="C30" s="6"/>
      <c r="D30" s="6"/>
      <c r="E30" s="6" t="s">
        <v>36</v>
      </c>
      <c r="F30" s="6"/>
      <c r="G30" s="7">
        <v>0</v>
      </c>
      <c r="H30" s="31"/>
      <c r="I30" s="7">
        <v>0</v>
      </c>
      <c r="J30" s="31"/>
      <c r="K30" s="7">
        <v>0</v>
      </c>
      <c r="L30" s="31"/>
      <c r="M30" s="7">
        <v>0</v>
      </c>
      <c r="N30" s="31"/>
      <c r="O30" s="7">
        <v>0</v>
      </c>
      <c r="P30" s="31"/>
      <c r="Q30" s="7">
        <v>0</v>
      </c>
      <c r="R30" s="31"/>
      <c r="S30" s="7">
        <v>25</v>
      </c>
      <c r="T30" s="31"/>
      <c r="U30" s="7">
        <v>0</v>
      </c>
      <c r="V30" s="31"/>
      <c r="W30" s="7">
        <v>0</v>
      </c>
      <c r="X30" s="31"/>
      <c r="Y30" s="7">
        <v>0</v>
      </c>
      <c r="Z30" s="31"/>
      <c r="AA30" s="7">
        <v>0</v>
      </c>
      <c r="AB30" s="31"/>
      <c r="AC30" s="7">
        <v>0</v>
      </c>
      <c r="AD30" s="31"/>
      <c r="AE30" s="7">
        <f>ROUND(SUM(G30:AC30),5)</f>
        <v>25</v>
      </c>
    </row>
    <row r="31" spans="1:31">
      <c r="A31" s="6"/>
      <c r="B31" s="6"/>
      <c r="C31" s="6"/>
      <c r="D31" s="6"/>
      <c r="E31" s="6" t="s">
        <v>37</v>
      </c>
      <c r="F31" s="6"/>
      <c r="G31" s="7">
        <v>0</v>
      </c>
      <c r="H31" s="31"/>
      <c r="I31" s="7">
        <v>1644</v>
      </c>
      <c r="J31" s="31"/>
      <c r="K31" s="7">
        <v>0</v>
      </c>
      <c r="L31" s="31"/>
      <c r="M31" s="7">
        <v>0</v>
      </c>
      <c r="N31" s="31"/>
      <c r="O31" s="7">
        <v>0</v>
      </c>
      <c r="P31" s="31"/>
      <c r="Q31" s="7">
        <v>0</v>
      </c>
      <c r="R31" s="31"/>
      <c r="S31" s="7">
        <v>0</v>
      </c>
      <c r="T31" s="31"/>
      <c r="U31" s="7">
        <v>0</v>
      </c>
      <c r="V31" s="31"/>
      <c r="W31" s="7">
        <v>0</v>
      </c>
      <c r="X31" s="31"/>
      <c r="Y31" s="7">
        <v>0</v>
      </c>
      <c r="Z31" s="31"/>
      <c r="AA31" s="7">
        <v>0</v>
      </c>
      <c r="AB31" s="31"/>
      <c r="AC31" s="7">
        <v>0</v>
      </c>
      <c r="AD31" s="31"/>
      <c r="AE31" s="7">
        <f>ROUND(SUM(G31:AC31),5)</f>
        <v>1644</v>
      </c>
    </row>
    <row r="32" spans="1:31">
      <c r="A32" s="6"/>
      <c r="B32" s="6"/>
      <c r="C32" s="6"/>
      <c r="D32" s="6"/>
      <c r="E32" s="6" t="s">
        <v>117</v>
      </c>
      <c r="F32" s="6"/>
      <c r="G32" s="7">
        <v>340.98</v>
      </c>
      <c r="H32" s="31"/>
      <c r="I32" s="7">
        <v>-340.98</v>
      </c>
      <c r="J32" s="31"/>
      <c r="K32" s="7">
        <v>0</v>
      </c>
      <c r="L32" s="31"/>
      <c r="M32" s="7">
        <v>0</v>
      </c>
      <c r="N32" s="31"/>
      <c r="O32" s="7">
        <v>0</v>
      </c>
      <c r="P32" s="31"/>
      <c r="Q32" s="7">
        <v>0</v>
      </c>
      <c r="R32" s="31"/>
      <c r="S32" s="7">
        <v>0</v>
      </c>
      <c r="T32" s="31"/>
      <c r="U32" s="7">
        <v>0</v>
      </c>
      <c r="V32" s="31"/>
      <c r="W32" s="7">
        <v>0</v>
      </c>
      <c r="X32" s="31"/>
      <c r="Y32" s="7">
        <v>0</v>
      </c>
      <c r="Z32" s="31"/>
      <c r="AA32" s="7">
        <v>0</v>
      </c>
      <c r="AB32" s="31"/>
      <c r="AC32" s="7">
        <v>0</v>
      </c>
      <c r="AD32" s="31"/>
      <c r="AE32" s="7">
        <f>ROUND(SUM(G32:AC32),5)</f>
        <v>0</v>
      </c>
    </row>
    <row r="33" spans="1:31">
      <c r="A33" s="6"/>
      <c r="B33" s="6"/>
      <c r="C33" s="6"/>
      <c r="D33" s="6"/>
      <c r="E33" s="6" t="s">
        <v>38</v>
      </c>
      <c r="F33" s="6"/>
      <c r="G33" s="7"/>
      <c r="H33" s="31"/>
      <c r="I33" s="7"/>
      <c r="J33" s="31"/>
      <c r="K33" s="7"/>
      <c r="L33" s="31"/>
      <c r="M33" s="7"/>
      <c r="N33" s="31"/>
      <c r="O33" s="7"/>
      <c r="P33" s="31"/>
      <c r="Q33" s="7"/>
      <c r="R33" s="31"/>
      <c r="S33" s="7"/>
      <c r="T33" s="31"/>
      <c r="U33" s="7"/>
      <c r="V33" s="31"/>
      <c r="W33" s="7"/>
      <c r="X33" s="31"/>
      <c r="Y33" s="7"/>
      <c r="Z33" s="31"/>
      <c r="AA33" s="7"/>
      <c r="AB33" s="31"/>
      <c r="AC33" s="7"/>
      <c r="AD33" s="31"/>
      <c r="AE33" s="7"/>
    </row>
    <row r="34" spans="1:31" ht="15.75" thickBot="1">
      <c r="A34" s="6"/>
      <c r="B34" s="6"/>
      <c r="C34" s="6"/>
      <c r="D34" s="6"/>
      <c r="E34" s="6"/>
      <c r="F34" s="6" t="s">
        <v>39</v>
      </c>
      <c r="G34" s="9">
        <v>0</v>
      </c>
      <c r="H34" s="31"/>
      <c r="I34" s="9">
        <v>0</v>
      </c>
      <c r="J34" s="31"/>
      <c r="K34" s="9">
        <v>0</v>
      </c>
      <c r="L34" s="31"/>
      <c r="M34" s="9">
        <v>0</v>
      </c>
      <c r="N34" s="31"/>
      <c r="O34" s="9">
        <v>0</v>
      </c>
      <c r="P34" s="31"/>
      <c r="Q34" s="9">
        <v>0</v>
      </c>
      <c r="R34" s="31"/>
      <c r="S34" s="9">
        <v>10</v>
      </c>
      <c r="T34" s="31"/>
      <c r="U34" s="9">
        <v>0</v>
      </c>
      <c r="V34" s="31"/>
      <c r="W34" s="9">
        <v>0</v>
      </c>
      <c r="X34" s="31"/>
      <c r="Y34" s="9">
        <v>0</v>
      </c>
      <c r="Z34" s="31"/>
      <c r="AA34" s="9">
        <v>0</v>
      </c>
      <c r="AB34" s="31"/>
      <c r="AC34" s="9">
        <v>0</v>
      </c>
      <c r="AD34" s="31"/>
      <c r="AE34" s="9">
        <f t="shared" ref="AE34:AE39" si="1">ROUND(SUM(G34:AC34),5)</f>
        <v>10</v>
      </c>
    </row>
    <row r="35" spans="1:31" ht="15.75" thickBot="1">
      <c r="A35" s="6"/>
      <c r="B35" s="6"/>
      <c r="C35" s="6"/>
      <c r="D35" s="6"/>
      <c r="E35" s="6" t="s">
        <v>41</v>
      </c>
      <c r="F35" s="6"/>
      <c r="G35" s="10">
        <f>ROUND(SUM(G33:G34),5)</f>
        <v>0</v>
      </c>
      <c r="H35" s="31"/>
      <c r="I35" s="10">
        <f>ROUND(SUM(I33:I34),5)</f>
        <v>0</v>
      </c>
      <c r="J35" s="31"/>
      <c r="K35" s="10">
        <f>ROUND(SUM(K33:K34),5)</f>
        <v>0</v>
      </c>
      <c r="L35" s="31"/>
      <c r="M35" s="10">
        <f>ROUND(SUM(M33:M34),5)</f>
        <v>0</v>
      </c>
      <c r="N35" s="31"/>
      <c r="O35" s="10">
        <f>ROUND(SUM(O33:O34),5)</f>
        <v>0</v>
      </c>
      <c r="P35" s="31"/>
      <c r="Q35" s="10">
        <f>ROUND(SUM(Q33:Q34),5)</f>
        <v>0</v>
      </c>
      <c r="R35" s="31"/>
      <c r="S35" s="10">
        <f>ROUND(SUM(S33:S34),5)</f>
        <v>10</v>
      </c>
      <c r="T35" s="31"/>
      <c r="U35" s="10">
        <f>ROUND(SUM(U33:U34),5)</f>
        <v>0</v>
      </c>
      <c r="V35" s="31"/>
      <c r="W35" s="10">
        <f>ROUND(SUM(W33:W34),5)</f>
        <v>0</v>
      </c>
      <c r="X35" s="31"/>
      <c r="Y35" s="10">
        <f>ROUND(SUM(Y33:Y34),5)</f>
        <v>0</v>
      </c>
      <c r="Z35" s="31"/>
      <c r="AA35" s="10">
        <f>ROUND(SUM(AA33:AA34),5)</f>
        <v>0</v>
      </c>
      <c r="AB35" s="31"/>
      <c r="AC35" s="10">
        <f>ROUND(SUM(AC33:AC34),5)</f>
        <v>0</v>
      </c>
      <c r="AD35" s="31"/>
      <c r="AE35" s="10">
        <f t="shared" si="1"/>
        <v>10</v>
      </c>
    </row>
    <row r="36" spans="1:31" ht="15.75" thickBot="1">
      <c r="A36" s="6"/>
      <c r="B36" s="6"/>
      <c r="C36" s="6"/>
      <c r="D36" s="6" t="s">
        <v>43</v>
      </c>
      <c r="E36" s="6"/>
      <c r="F36" s="6"/>
      <c r="G36" s="11">
        <f>ROUND(SUM(G29:G32)+G35,5)</f>
        <v>340.98</v>
      </c>
      <c r="H36" s="31"/>
      <c r="I36" s="11">
        <f>ROUND(SUM(I29:I32)+I35,5)</f>
        <v>1303.02</v>
      </c>
      <c r="J36" s="31"/>
      <c r="K36" s="11">
        <f>ROUND(SUM(K29:K32)+K35,5)</f>
        <v>0</v>
      </c>
      <c r="L36" s="31"/>
      <c r="M36" s="11">
        <f>ROUND(SUM(M29:M32)+M35,5)</f>
        <v>0</v>
      </c>
      <c r="N36" s="31"/>
      <c r="O36" s="11">
        <f>ROUND(SUM(O29:O32)+O35,5)</f>
        <v>0</v>
      </c>
      <c r="P36" s="31"/>
      <c r="Q36" s="11">
        <f>ROUND(SUM(Q29:Q32)+Q35,5)</f>
        <v>0</v>
      </c>
      <c r="R36" s="31"/>
      <c r="S36" s="11">
        <f>ROUND(SUM(S29:S32)+S35,5)</f>
        <v>35</v>
      </c>
      <c r="T36" s="31"/>
      <c r="U36" s="11">
        <f>ROUND(SUM(U29:U32)+U35,5)</f>
        <v>0</v>
      </c>
      <c r="V36" s="31"/>
      <c r="W36" s="11">
        <f>ROUND(SUM(W29:W32)+W35,5)</f>
        <v>0</v>
      </c>
      <c r="X36" s="31"/>
      <c r="Y36" s="11">
        <f>ROUND(SUM(Y29:Y32)+Y35,5)</f>
        <v>0</v>
      </c>
      <c r="Z36" s="31"/>
      <c r="AA36" s="11">
        <f>ROUND(SUM(AA29:AA32)+AA35,5)</f>
        <v>0</v>
      </c>
      <c r="AB36" s="31"/>
      <c r="AC36" s="11">
        <f>ROUND(SUM(AC29:AC32)+AC35,5)</f>
        <v>0</v>
      </c>
      <c r="AD36" s="31"/>
      <c r="AE36" s="11">
        <f t="shared" si="1"/>
        <v>1679</v>
      </c>
    </row>
    <row r="37" spans="1:31">
      <c r="A37" s="6"/>
      <c r="B37" s="6"/>
      <c r="C37" s="6" t="s">
        <v>42</v>
      </c>
      <c r="D37" s="6"/>
      <c r="E37" s="6"/>
      <c r="F37" s="6"/>
      <c r="G37" s="7">
        <f>ROUND(SUM(G10:G15)+G19+G23+G28+G36,5)</f>
        <v>767.86</v>
      </c>
      <c r="H37" s="31"/>
      <c r="I37" s="7">
        <f>ROUND(SUM(I10:I15)+I19+I23+I28+I36,5)</f>
        <v>1795.07</v>
      </c>
      <c r="J37" s="31"/>
      <c r="K37" s="7">
        <f>ROUND(SUM(K10:K15)+K19+K23+K28+K36,5)</f>
        <v>210</v>
      </c>
      <c r="L37" s="31"/>
      <c r="M37" s="7">
        <f>ROUND(SUM(M10:M15)+M19+M23+M28+M36,5)</f>
        <v>7944.22</v>
      </c>
      <c r="N37" s="31"/>
      <c r="O37" s="7">
        <f>ROUND(SUM(O10:O15)+O19+O23+O28+O36,5)</f>
        <v>0</v>
      </c>
      <c r="P37" s="31"/>
      <c r="Q37" s="7">
        <f>ROUND(SUM(Q10:Q15)+Q19+Q23+Q28+Q36,5)</f>
        <v>187</v>
      </c>
      <c r="R37" s="31"/>
      <c r="S37" s="7">
        <f>ROUND(SUM(S10:S15)+S19+S23+S28+S36,5)</f>
        <v>35</v>
      </c>
      <c r="T37" s="31"/>
      <c r="U37" s="7">
        <f>ROUND(SUM(U10:U15)+U19+U23+U28+U36,5)</f>
        <v>0</v>
      </c>
      <c r="V37" s="31"/>
      <c r="W37" s="7">
        <f>ROUND(SUM(W10:W15)+W19+W23+W28+W36,5)</f>
        <v>529.75</v>
      </c>
      <c r="X37" s="31"/>
      <c r="Y37" s="7">
        <f>ROUND(SUM(Y10:Y15)+Y19+Y23+Y28+Y36,5)</f>
        <v>0</v>
      </c>
      <c r="Z37" s="31"/>
      <c r="AA37" s="7">
        <f>ROUND(SUM(AA10:AA15)+AA19+AA23+AA28+AA36,5)</f>
        <v>0</v>
      </c>
      <c r="AB37" s="31"/>
      <c r="AC37" s="7">
        <f>ROUND(SUM(AC10:AC15)+AC19+AC23+AC28+AC36,5)</f>
        <v>1337.07</v>
      </c>
      <c r="AD37" s="31"/>
      <c r="AE37" s="7">
        <f t="shared" si="1"/>
        <v>12805.97</v>
      </c>
    </row>
    <row r="38" spans="1:31">
      <c r="A38" s="6"/>
      <c r="B38" s="6"/>
      <c r="C38" s="6" t="s">
        <v>88</v>
      </c>
      <c r="D38" s="6"/>
      <c r="E38" s="6"/>
      <c r="F38" s="6"/>
      <c r="G38" s="7">
        <v>0</v>
      </c>
      <c r="H38" s="31"/>
      <c r="I38" s="7">
        <v>0</v>
      </c>
      <c r="J38" s="31"/>
      <c r="K38" s="7">
        <v>87.2</v>
      </c>
      <c r="L38" s="31"/>
      <c r="M38" s="7">
        <v>0</v>
      </c>
      <c r="N38" s="31"/>
      <c r="O38" s="7">
        <v>0</v>
      </c>
      <c r="P38" s="31"/>
      <c r="Q38" s="7">
        <v>0</v>
      </c>
      <c r="R38" s="31"/>
      <c r="S38" s="7">
        <v>0</v>
      </c>
      <c r="T38" s="31"/>
      <c r="U38" s="7">
        <v>0</v>
      </c>
      <c r="V38" s="31"/>
      <c r="W38" s="7">
        <v>0</v>
      </c>
      <c r="X38" s="31"/>
      <c r="Y38" s="7">
        <v>0</v>
      </c>
      <c r="Z38" s="31"/>
      <c r="AA38" s="7">
        <v>0</v>
      </c>
      <c r="AB38" s="31"/>
      <c r="AC38" s="7">
        <v>0</v>
      </c>
      <c r="AD38" s="31"/>
      <c r="AE38" s="7">
        <f t="shared" si="1"/>
        <v>87.2</v>
      </c>
    </row>
    <row r="39" spans="1:31">
      <c r="A39" s="6"/>
      <c r="B39" s="6"/>
      <c r="C39" s="6" t="s">
        <v>74</v>
      </c>
      <c r="D39" s="6"/>
      <c r="E39" s="6"/>
      <c r="F39" s="6"/>
      <c r="G39" s="7">
        <v>0</v>
      </c>
      <c r="H39" s="31"/>
      <c r="I39" s="7">
        <v>0</v>
      </c>
      <c r="J39" s="31"/>
      <c r="K39" s="7">
        <v>-4</v>
      </c>
      <c r="L39" s="31"/>
      <c r="M39" s="7">
        <v>0</v>
      </c>
      <c r="N39" s="31"/>
      <c r="O39" s="7">
        <v>0</v>
      </c>
      <c r="P39" s="31"/>
      <c r="Q39" s="7">
        <v>0</v>
      </c>
      <c r="R39" s="31"/>
      <c r="S39" s="7">
        <v>0</v>
      </c>
      <c r="T39" s="31"/>
      <c r="U39" s="7">
        <v>0</v>
      </c>
      <c r="V39" s="31"/>
      <c r="W39" s="7">
        <v>0</v>
      </c>
      <c r="X39" s="31"/>
      <c r="Y39" s="7">
        <v>0</v>
      </c>
      <c r="Z39" s="31"/>
      <c r="AA39" s="7">
        <v>0</v>
      </c>
      <c r="AB39" s="31"/>
      <c r="AC39" s="7">
        <v>0</v>
      </c>
      <c r="AD39" s="31"/>
      <c r="AE39" s="7">
        <f t="shared" si="1"/>
        <v>-4</v>
      </c>
    </row>
    <row r="40" spans="1:31">
      <c r="A40" s="6"/>
      <c r="B40" s="6"/>
      <c r="C40" s="6" t="s">
        <v>44</v>
      </c>
      <c r="D40" s="6"/>
      <c r="E40" s="6"/>
      <c r="F40" s="6"/>
      <c r="G40" s="7"/>
      <c r="H40" s="31"/>
      <c r="I40" s="7"/>
      <c r="J40" s="31"/>
      <c r="K40" s="7"/>
      <c r="L40" s="31"/>
      <c r="M40" s="7"/>
      <c r="N40" s="31"/>
      <c r="O40" s="7"/>
      <c r="P40" s="31"/>
      <c r="Q40" s="7"/>
      <c r="R40" s="31"/>
      <c r="S40" s="7"/>
      <c r="T40" s="31"/>
      <c r="U40" s="7"/>
      <c r="V40" s="31"/>
      <c r="W40" s="7"/>
      <c r="X40" s="31"/>
      <c r="Y40" s="7"/>
      <c r="Z40" s="31"/>
      <c r="AA40" s="7"/>
      <c r="AB40" s="31"/>
      <c r="AC40" s="7"/>
      <c r="AD40" s="31"/>
      <c r="AE40" s="7"/>
    </row>
    <row r="41" spans="1:31">
      <c r="A41" s="6"/>
      <c r="B41" s="6"/>
      <c r="C41" s="6"/>
      <c r="D41" s="6" t="s">
        <v>47</v>
      </c>
      <c r="E41" s="6"/>
      <c r="F41" s="6"/>
      <c r="G41" s="7">
        <v>1644</v>
      </c>
      <c r="H41" s="31"/>
      <c r="I41" s="7">
        <v>1589.89</v>
      </c>
      <c r="J41" s="31"/>
      <c r="K41" s="7">
        <v>1302.6099999999999</v>
      </c>
      <c r="L41" s="31"/>
      <c r="M41" s="7">
        <v>1001</v>
      </c>
      <c r="N41" s="31"/>
      <c r="O41" s="7">
        <v>820</v>
      </c>
      <c r="P41" s="31"/>
      <c r="Q41" s="7">
        <v>460</v>
      </c>
      <c r="R41" s="31"/>
      <c r="S41" s="7">
        <v>570</v>
      </c>
      <c r="T41" s="31"/>
      <c r="U41" s="7">
        <v>930</v>
      </c>
      <c r="V41" s="31"/>
      <c r="W41" s="7">
        <v>1831</v>
      </c>
      <c r="X41" s="31"/>
      <c r="Y41" s="7">
        <v>265</v>
      </c>
      <c r="Z41" s="31"/>
      <c r="AA41" s="7">
        <v>203</v>
      </c>
      <c r="AB41" s="31"/>
      <c r="AC41" s="7">
        <v>210</v>
      </c>
      <c r="AD41" s="31"/>
      <c r="AE41" s="7">
        <f>ROUND(SUM(G41:AC41),5)</f>
        <v>10826.5</v>
      </c>
    </row>
    <row r="42" spans="1:31">
      <c r="A42" s="6"/>
      <c r="B42" s="6"/>
      <c r="C42" s="6"/>
      <c r="D42" s="6" t="s">
        <v>48</v>
      </c>
      <c r="E42" s="6"/>
      <c r="F42" s="6"/>
      <c r="G42" s="7">
        <v>476.3</v>
      </c>
      <c r="H42" s="31"/>
      <c r="I42" s="7">
        <v>1847.56</v>
      </c>
      <c r="J42" s="31"/>
      <c r="K42" s="7">
        <v>0</v>
      </c>
      <c r="L42" s="31"/>
      <c r="M42" s="7">
        <v>657.08</v>
      </c>
      <c r="N42" s="31"/>
      <c r="O42" s="7">
        <v>22.65</v>
      </c>
      <c r="P42" s="31"/>
      <c r="Q42" s="7">
        <v>0</v>
      </c>
      <c r="R42" s="31"/>
      <c r="S42" s="7">
        <v>225.99</v>
      </c>
      <c r="T42" s="31"/>
      <c r="U42" s="7">
        <v>692.76</v>
      </c>
      <c r="V42" s="31"/>
      <c r="W42" s="7">
        <v>5351.03</v>
      </c>
      <c r="X42" s="31"/>
      <c r="Y42" s="7">
        <v>0</v>
      </c>
      <c r="Z42" s="31"/>
      <c r="AA42" s="7">
        <v>0</v>
      </c>
      <c r="AB42" s="31"/>
      <c r="AC42" s="7">
        <v>0</v>
      </c>
      <c r="AD42" s="31"/>
      <c r="AE42" s="7">
        <f>ROUND(SUM(G42:AC42),5)</f>
        <v>9273.3700000000008</v>
      </c>
    </row>
    <row r="43" spans="1:31">
      <c r="A43" s="6"/>
      <c r="B43" s="6"/>
      <c r="C43" s="6"/>
      <c r="D43" s="6" t="s">
        <v>50</v>
      </c>
      <c r="E43" s="6"/>
      <c r="F43" s="6"/>
      <c r="G43" s="7">
        <v>0</v>
      </c>
      <c r="H43" s="31"/>
      <c r="I43" s="7">
        <v>668.72</v>
      </c>
      <c r="J43" s="31"/>
      <c r="K43" s="7">
        <v>929.62</v>
      </c>
      <c r="L43" s="31"/>
      <c r="M43" s="7">
        <v>0</v>
      </c>
      <c r="N43" s="31"/>
      <c r="O43" s="7">
        <v>2170.5700000000002</v>
      </c>
      <c r="P43" s="31"/>
      <c r="Q43" s="7">
        <v>0</v>
      </c>
      <c r="R43" s="31"/>
      <c r="S43" s="7">
        <v>1816.03</v>
      </c>
      <c r="T43" s="31"/>
      <c r="U43" s="7">
        <v>0</v>
      </c>
      <c r="V43" s="31"/>
      <c r="W43" s="7">
        <v>815.63</v>
      </c>
      <c r="X43" s="31"/>
      <c r="Y43" s="7">
        <v>1413.25</v>
      </c>
      <c r="Z43" s="31"/>
      <c r="AA43" s="7">
        <v>0</v>
      </c>
      <c r="AB43" s="31"/>
      <c r="AC43" s="7">
        <v>26.91</v>
      </c>
      <c r="AD43" s="31"/>
      <c r="AE43" s="7">
        <f>ROUND(SUM(G43:AC43),5)</f>
        <v>7840.73</v>
      </c>
    </row>
    <row r="44" spans="1:31">
      <c r="A44" s="6"/>
      <c r="B44" s="6"/>
      <c r="C44" s="6"/>
      <c r="D44" s="6" t="s">
        <v>52</v>
      </c>
      <c r="E44" s="6"/>
      <c r="F44" s="6"/>
      <c r="G44" s="7"/>
      <c r="H44" s="31"/>
      <c r="I44" s="7"/>
      <c r="J44" s="31"/>
      <c r="K44" s="7"/>
      <c r="L44" s="31"/>
      <c r="M44" s="7"/>
      <c r="N44" s="31"/>
      <c r="O44" s="7"/>
      <c r="P44" s="31"/>
      <c r="Q44" s="7"/>
      <c r="R44" s="31"/>
      <c r="S44" s="7"/>
      <c r="T44" s="31"/>
      <c r="U44" s="7"/>
      <c r="V44" s="31"/>
      <c r="W44" s="7"/>
      <c r="X44" s="31"/>
      <c r="Y44" s="7"/>
      <c r="Z44" s="31"/>
      <c r="AA44" s="7"/>
      <c r="AB44" s="31"/>
      <c r="AC44" s="7"/>
      <c r="AD44" s="31"/>
      <c r="AE44" s="7"/>
    </row>
    <row r="45" spans="1:31">
      <c r="A45" s="6"/>
      <c r="B45" s="6"/>
      <c r="C45" s="6"/>
      <c r="D45" s="6"/>
      <c r="E45" s="6" t="s">
        <v>53</v>
      </c>
      <c r="F45" s="6"/>
      <c r="G45" s="7">
        <v>180</v>
      </c>
      <c r="H45" s="31"/>
      <c r="I45" s="7">
        <v>338.89</v>
      </c>
      <c r="J45" s="31"/>
      <c r="K45" s="7">
        <v>270</v>
      </c>
      <c r="L45" s="31"/>
      <c r="M45" s="7">
        <v>2760</v>
      </c>
      <c r="N45" s="31"/>
      <c r="O45" s="7">
        <v>180</v>
      </c>
      <c r="P45" s="31"/>
      <c r="Q45" s="7">
        <v>0</v>
      </c>
      <c r="R45" s="31"/>
      <c r="S45" s="7">
        <v>180</v>
      </c>
      <c r="T45" s="31"/>
      <c r="U45" s="7">
        <v>430</v>
      </c>
      <c r="V45" s="31"/>
      <c r="W45" s="7">
        <v>180</v>
      </c>
      <c r="X45" s="31"/>
      <c r="Y45" s="7">
        <v>360</v>
      </c>
      <c r="Z45" s="31"/>
      <c r="AA45" s="7">
        <v>180</v>
      </c>
      <c r="AB45" s="31"/>
      <c r="AC45" s="7">
        <v>180</v>
      </c>
      <c r="AD45" s="31"/>
      <c r="AE45" s="7">
        <f t="shared" ref="AE45:AE51" si="2">ROUND(SUM(G45:AC45),5)</f>
        <v>5238.8900000000003</v>
      </c>
    </row>
    <row r="46" spans="1:31">
      <c r="A46" s="6"/>
      <c r="B46" s="6"/>
      <c r="C46" s="6"/>
      <c r="D46" s="6"/>
      <c r="E46" s="6" t="s">
        <v>118</v>
      </c>
      <c r="F46" s="6"/>
      <c r="G46" s="7">
        <v>0</v>
      </c>
      <c r="H46" s="31"/>
      <c r="I46" s="7">
        <v>150</v>
      </c>
      <c r="J46" s="31"/>
      <c r="K46" s="7">
        <v>0</v>
      </c>
      <c r="L46" s="31"/>
      <c r="M46" s="7">
        <v>0</v>
      </c>
      <c r="N46" s="31"/>
      <c r="O46" s="7">
        <v>0</v>
      </c>
      <c r="P46" s="31"/>
      <c r="Q46" s="7">
        <v>0</v>
      </c>
      <c r="R46" s="31"/>
      <c r="S46" s="7">
        <v>0</v>
      </c>
      <c r="T46" s="31"/>
      <c r="U46" s="7">
        <v>0</v>
      </c>
      <c r="V46" s="31"/>
      <c r="W46" s="7">
        <v>0</v>
      </c>
      <c r="X46" s="31"/>
      <c r="Y46" s="7">
        <v>0</v>
      </c>
      <c r="Z46" s="31"/>
      <c r="AA46" s="7">
        <v>0</v>
      </c>
      <c r="AB46" s="31"/>
      <c r="AC46" s="7">
        <v>0</v>
      </c>
      <c r="AD46" s="31"/>
      <c r="AE46" s="7">
        <f t="shared" si="2"/>
        <v>150</v>
      </c>
    </row>
    <row r="47" spans="1:31" ht="15.75" thickBot="1">
      <c r="A47" s="6"/>
      <c r="B47" s="6"/>
      <c r="C47" s="6"/>
      <c r="D47" s="6"/>
      <c r="E47" s="6" t="s">
        <v>119</v>
      </c>
      <c r="F47" s="6"/>
      <c r="G47" s="9">
        <v>0</v>
      </c>
      <c r="H47" s="31"/>
      <c r="I47" s="9">
        <v>36</v>
      </c>
      <c r="J47" s="31"/>
      <c r="K47" s="9">
        <v>0</v>
      </c>
      <c r="L47" s="31"/>
      <c r="M47" s="9">
        <v>0</v>
      </c>
      <c r="N47" s="31"/>
      <c r="O47" s="9">
        <v>0</v>
      </c>
      <c r="P47" s="31"/>
      <c r="Q47" s="9">
        <v>0</v>
      </c>
      <c r="R47" s="31"/>
      <c r="S47" s="9">
        <v>0</v>
      </c>
      <c r="T47" s="31"/>
      <c r="U47" s="9">
        <v>0</v>
      </c>
      <c r="V47" s="31"/>
      <c r="W47" s="9">
        <v>0</v>
      </c>
      <c r="X47" s="31"/>
      <c r="Y47" s="9">
        <v>0</v>
      </c>
      <c r="Z47" s="31"/>
      <c r="AA47" s="9">
        <v>0</v>
      </c>
      <c r="AB47" s="31"/>
      <c r="AC47" s="9">
        <v>0</v>
      </c>
      <c r="AD47" s="31"/>
      <c r="AE47" s="9">
        <f t="shared" si="2"/>
        <v>36</v>
      </c>
    </row>
    <row r="48" spans="1:31" ht="15.75" thickBot="1">
      <c r="A48" s="6"/>
      <c r="B48" s="6"/>
      <c r="C48" s="6"/>
      <c r="D48" s="6" t="s">
        <v>54</v>
      </c>
      <c r="E48" s="6"/>
      <c r="F48" s="6"/>
      <c r="G48" s="10">
        <f>ROUND(SUM(G44:G47),5)</f>
        <v>180</v>
      </c>
      <c r="H48" s="31"/>
      <c r="I48" s="10">
        <f>ROUND(SUM(I44:I47),5)</f>
        <v>524.89</v>
      </c>
      <c r="J48" s="31"/>
      <c r="K48" s="10">
        <f>ROUND(SUM(K44:K47),5)</f>
        <v>270</v>
      </c>
      <c r="L48" s="31"/>
      <c r="M48" s="10">
        <f>ROUND(SUM(M44:M47),5)</f>
        <v>2760</v>
      </c>
      <c r="N48" s="31"/>
      <c r="O48" s="10">
        <f>ROUND(SUM(O44:O47),5)</f>
        <v>180</v>
      </c>
      <c r="P48" s="31"/>
      <c r="Q48" s="10">
        <f>ROUND(SUM(Q44:Q47),5)</f>
        <v>0</v>
      </c>
      <c r="R48" s="31"/>
      <c r="S48" s="10">
        <f>ROUND(SUM(S44:S47),5)</f>
        <v>180</v>
      </c>
      <c r="T48" s="31"/>
      <c r="U48" s="10">
        <f>ROUND(SUM(U44:U47),5)</f>
        <v>430</v>
      </c>
      <c r="V48" s="31"/>
      <c r="W48" s="10">
        <f>ROUND(SUM(W44:W47),5)</f>
        <v>180</v>
      </c>
      <c r="X48" s="31"/>
      <c r="Y48" s="10">
        <f>ROUND(SUM(Y44:Y47),5)</f>
        <v>360</v>
      </c>
      <c r="Z48" s="31"/>
      <c r="AA48" s="10">
        <f>ROUND(SUM(AA44:AA47),5)</f>
        <v>180</v>
      </c>
      <c r="AB48" s="31"/>
      <c r="AC48" s="10">
        <f>ROUND(SUM(AC44:AC47),5)</f>
        <v>180</v>
      </c>
      <c r="AD48" s="31"/>
      <c r="AE48" s="10">
        <f t="shared" si="2"/>
        <v>5424.89</v>
      </c>
    </row>
    <row r="49" spans="1:31" ht="15.75" thickBot="1">
      <c r="A49" s="6"/>
      <c r="B49" s="6"/>
      <c r="C49" s="6" t="s">
        <v>51</v>
      </c>
      <c r="D49" s="6"/>
      <c r="E49" s="6"/>
      <c r="F49" s="6"/>
      <c r="G49" s="10">
        <f>ROUND(SUM(G40:G43)+G48,5)</f>
        <v>2300.3000000000002</v>
      </c>
      <c r="H49" s="31"/>
      <c r="I49" s="10">
        <f>ROUND(SUM(I40:I43)+I48,5)</f>
        <v>4631.0600000000004</v>
      </c>
      <c r="J49" s="31"/>
      <c r="K49" s="10">
        <f>ROUND(SUM(K40:K43)+K48,5)</f>
        <v>2502.23</v>
      </c>
      <c r="L49" s="31"/>
      <c r="M49" s="10">
        <f>ROUND(SUM(M40:M43)+M48,5)</f>
        <v>4418.08</v>
      </c>
      <c r="N49" s="31"/>
      <c r="O49" s="10">
        <f>ROUND(SUM(O40:O43)+O48,5)</f>
        <v>3193.22</v>
      </c>
      <c r="P49" s="31"/>
      <c r="Q49" s="10">
        <f>ROUND(SUM(Q40:Q43)+Q48,5)</f>
        <v>460</v>
      </c>
      <c r="R49" s="31"/>
      <c r="S49" s="10">
        <f>ROUND(SUM(S40:S43)+S48,5)</f>
        <v>2792.02</v>
      </c>
      <c r="T49" s="31"/>
      <c r="U49" s="10">
        <f>ROUND(SUM(U40:U43)+U48,5)</f>
        <v>2052.7600000000002</v>
      </c>
      <c r="V49" s="31"/>
      <c r="W49" s="10">
        <f>ROUND(SUM(W40:W43)+W48,5)</f>
        <v>8177.66</v>
      </c>
      <c r="X49" s="31"/>
      <c r="Y49" s="10">
        <f>ROUND(SUM(Y40:Y43)+Y48,5)</f>
        <v>2038.25</v>
      </c>
      <c r="Z49" s="31"/>
      <c r="AA49" s="10">
        <f>ROUND(SUM(AA40:AA43)+AA48,5)</f>
        <v>383</v>
      </c>
      <c r="AB49" s="31"/>
      <c r="AC49" s="10">
        <f>ROUND(SUM(AC40:AC43)+AC48,5)</f>
        <v>416.91</v>
      </c>
      <c r="AD49" s="31"/>
      <c r="AE49" s="10">
        <f t="shared" si="2"/>
        <v>33365.49</v>
      </c>
    </row>
    <row r="50" spans="1:31" ht="15.75" thickBot="1">
      <c r="A50" s="6"/>
      <c r="B50" s="6" t="s">
        <v>55</v>
      </c>
      <c r="C50" s="6"/>
      <c r="D50" s="6"/>
      <c r="E50" s="6"/>
      <c r="F50" s="6"/>
      <c r="G50" s="10">
        <f>ROUND(G9+SUM(G37:G39)+G49,5)</f>
        <v>3068.16</v>
      </c>
      <c r="H50" s="31"/>
      <c r="I50" s="10">
        <f>ROUND(I9+SUM(I37:I39)+I49,5)</f>
        <v>6426.13</v>
      </c>
      <c r="J50" s="31"/>
      <c r="K50" s="10">
        <f>ROUND(K9+SUM(K37:K39)+K49,5)</f>
        <v>2795.43</v>
      </c>
      <c r="L50" s="31"/>
      <c r="M50" s="10">
        <f>ROUND(M9+SUM(M37:M39)+M49,5)</f>
        <v>12362.3</v>
      </c>
      <c r="N50" s="31"/>
      <c r="O50" s="10">
        <f>ROUND(O9+SUM(O37:O39)+O49,5)</f>
        <v>3193.22</v>
      </c>
      <c r="P50" s="31"/>
      <c r="Q50" s="10">
        <f>ROUND(Q9+SUM(Q37:Q39)+Q49,5)</f>
        <v>647</v>
      </c>
      <c r="R50" s="31"/>
      <c r="S50" s="10">
        <f>ROUND(S9+SUM(S37:S39)+S49,5)</f>
        <v>2827.02</v>
      </c>
      <c r="T50" s="31"/>
      <c r="U50" s="10">
        <f>ROUND(U9+SUM(U37:U39)+U49,5)</f>
        <v>2052.7600000000002</v>
      </c>
      <c r="V50" s="31"/>
      <c r="W50" s="10">
        <f>ROUND(W9+SUM(W37:W39)+W49,5)</f>
        <v>8707.41</v>
      </c>
      <c r="X50" s="31"/>
      <c r="Y50" s="10">
        <f>ROUND(Y9+SUM(Y37:Y39)+Y49,5)</f>
        <v>2038.25</v>
      </c>
      <c r="Z50" s="31"/>
      <c r="AA50" s="10">
        <f>ROUND(AA9+SUM(AA37:AA39)+AA49,5)</f>
        <v>383</v>
      </c>
      <c r="AB50" s="31"/>
      <c r="AC50" s="10">
        <f>ROUND(AC9+SUM(AC37:AC39)+AC49,5)</f>
        <v>1753.98</v>
      </c>
      <c r="AD50" s="31"/>
      <c r="AE50" s="10">
        <f t="shared" si="2"/>
        <v>46254.66</v>
      </c>
    </row>
    <row r="51" spans="1:31" s="12" customFormat="1" ht="15.75" thickBot="1">
      <c r="A51" s="6" t="s">
        <v>56</v>
      </c>
      <c r="B51" s="6"/>
      <c r="C51" s="6"/>
      <c r="D51" s="6"/>
      <c r="E51" s="6"/>
      <c r="F51" s="6"/>
      <c r="G51" s="13">
        <f>ROUND(G8-G50,5)</f>
        <v>16061.35</v>
      </c>
      <c r="H51" s="6"/>
      <c r="I51" s="13">
        <f>ROUND(I8-I50,5)</f>
        <v>8977.81</v>
      </c>
      <c r="J51" s="6"/>
      <c r="K51" s="13">
        <f>ROUND(K8-K50,5)</f>
        <v>8048.78</v>
      </c>
      <c r="L51" s="6"/>
      <c r="M51" s="13">
        <f>ROUND(M8-M50,5)</f>
        <v>-10179.61</v>
      </c>
      <c r="N51" s="6"/>
      <c r="O51" s="13">
        <f>ROUND(O8-O50,5)</f>
        <v>-1465.43</v>
      </c>
      <c r="P51" s="6"/>
      <c r="Q51" s="13">
        <f>ROUND(Q8-Q50,5)</f>
        <v>-398.39</v>
      </c>
      <c r="R51" s="6"/>
      <c r="S51" s="13">
        <f>ROUND(S8-S50,5)</f>
        <v>-2170.41</v>
      </c>
      <c r="T51" s="6"/>
      <c r="U51" s="13">
        <f>ROUND(U8-U50,5)</f>
        <v>-2049.14</v>
      </c>
      <c r="V51" s="6"/>
      <c r="W51" s="13">
        <f>ROUND(W8-W50,5)</f>
        <v>-8374.2900000000009</v>
      </c>
      <c r="X51" s="6"/>
      <c r="Y51" s="13">
        <f>ROUND(Y8-Y50,5)</f>
        <v>-1445.08</v>
      </c>
      <c r="Z51" s="6"/>
      <c r="AA51" s="13">
        <f>ROUND(AA8-AA50,5)</f>
        <v>330.24</v>
      </c>
      <c r="AB51" s="6"/>
      <c r="AC51" s="13">
        <f>ROUND(AC8-AC50,5)</f>
        <v>-1750.89</v>
      </c>
      <c r="AD51" s="6"/>
      <c r="AE51" s="13">
        <f t="shared" si="2"/>
        <v>5584.94</v>
      </c>
    </row>
    <row r="52" spans="1:31" ht="15.75" thickTop="1"/>
  </sheetData>
  <pageMargins left="0.7" right="0.7" top="0.75" bottom="0.75" header="0.1" footer="0.3"/>
  <pageSetup orientation="portrait" r:id="rId1"/>
  <headerFooter>
    <oddHeader>&amp;L&amp;"Arial,Bold"&amp;11 1:30 PM
&amp;"Arial,Bold"&amp;11 04/12/16
&amp;"Arial,Bold"&amp;11 Cash Basis&amp;C&amp;"Arial,Bold"&amp;12 Snowcrest Heights Improvement Association, Inc.
&amp;"Arial,Bold"&amp;14 Custom Summary Report
&amp;"Arial,Bold"&amp;10 June 2013 through May 2014</oddHeader>
    <oddFooter>&amp;R&amp;"Arial,Bold"&amp;11 Page &amp;P of &amp;N</oddFooter>
  </headerFooter>
  <legacyDrawing r:id="rId2"/>
  <controls>
    <control shapeId="6145" r:id="rId3" name="FILTER"/>
    <control shapeId="6146" r:id="rId4" name="HEAD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Budget Comparison</vt:lpstr>
      <vt:lpstr>060115 to 053115 Actuals</vt:lpstr>
      <vt:lpstr>060114 to 053115 Actuals</vt:lpstr>
      <vt:lpstr>060113 to 053114 Actuals</vt:lpstr>
      <vt:lpstr>'Budget Comparison'!Print_Area</vt:lpstr>
      <vt:lpstr>'060113 to 053114 Actuals'!Print_Titles</vt:lpstr>
      <vt:lpstr>'060114 to 053115 Actuals'!Print_Titles</vt:lpstr>
      <vt:lpstr>'060115 to 053115 Actuals'!Print_Titles</vt:lpstr>
      <vt:lpstr>'Budget Comparison'!Print_Titles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SHIA</dc:creator>
  <cp:lastModifiedBy>Non privileged User</cp:lastModifiedBy>
  <cp:lastPrinted>2016-05-15T22:50:21Z</cp:lastPrinted>
  <dcterms:created xsi:type="dcterms:W3CDTF">2016-04-07T23:23:54Z</dcterms:created>
  <dcterms:modified xsi:type="dcterms:W3CDTF">2016-05-30T23:48:08Z</dcterms:modified>
</cp:coreProperties>
</file>